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0E93EDA-94F9-45ED-AC49-30D658F0FBEA}" xr6:coauthVersionLast="47" xr6:coauthVersionMax="47" xr10:uidLastSave="{00000000-0000-0000-0000-000000000000}"/>
  <bookViews>
    <workbookView xWindow="1170" yWindow="840" windowWidth="17955" windowHeight="15360" xr2:uid="{00000000-000D-0000-FFFF-FFFF00000000}"/>
  </bookViews>
  <sheets>
    <sheet name="Sheet1 (2)" sheetId="2" r:id="rId1"/>
  </sheets>
  <definedNames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2" l="1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S36" i="2"/>
  <c r="Q36" i="2"/>
  <c r="P36" i="2"/>
  <c r="N36" i="2"/>
  <c r="S35" i="2"/>
  <c r="Q35" i="2"/>
  <c r="P35" i="2"/>
  <c r="N35" i="2"/>
  <c r="S34" i="2"/>
  <c r="Q34" i="2"/>
  <c r="P34" i="2"/>
  <c r="N34" i="2"/>
  <c r="S33" i="2"/>
  <c r="Q33" i="2"/>
  <c r="P33" i="2"/>
  <c r="N33" i="2"/>
  <c r="S32" i="2"/>
  <c r="Q32" i="2"/>
  <c r="P32" i="2"/>
  <c r="N32" i="2"/>
  <c r="S31" i="2"/>
  <c r="Q31" i="2"/>
  <c r="P31" i="2"/>
  <c r="N31" i="2"/>
  <c r="S30" i="2"/>
  <c r="Q30" i="2"/>
  <c r="P30" i="2"/>
  <c r="N30" i="2"/>
  <c r="S29" i="2"/>
  <c r="Q29" i="2"/>
  <c r="P29" i="2"/>
  <c r="N29" i="2"/>
  <c r="S28" i="2"/>
  <c r="Q28" i="2"/>
  <c r="P28" i="2"/>
  <c r="N28" i="2"/>
  <c r="S27" i="2"/>
  <c r="Q27" i="2"/>
  <c r="P27" i="2"/>
  <c r="N27" i="2"/>
  <c r="S26" i="2"/>
  <c r="Q26" i="2"/>
  <c r="P26" i="2"/>
  <c r="N26" i="2"/>
  <c r="S25" i="2"/>
  <c r="Q25" i="2"/>
  <c r="P25" i="2"/>
  <c r="N25" i="2"/>
  <c r="S24" i="2"/>
  <c r="Q24" i="2"/>
  <c r="P24" i="2"/>
  <c r="N24" i="2"/>
  <c r="S23" i="2"/>
  <c r="Q23" i="2"/>
  <c r="P23" i="2"/>
  <c r="N23" i="2"/>
  <c r="S22" i="2"/>
  <c r="Q22" i="2"/>
  <c r="P22" i="2"/>
  <c r="N22" i="2"/>
  <c r="S21" i="2"/>
  <c r="Q21" i="2"/>
  <c r="P21" i="2"/>
  <c r="N21" i="2"/>
  <c r="S20" i="2"/>
  <c r="Q20" i="2"/>
  <c r="P20" i="2"/>
  <c r="N20" i="2"/>
  <c r="S19" i="2"/>
  <c r="Q19" i="2"/>
  <c r="P19" i="2"/>
  <c r="N19" i="2"/>
  <c r="S18" i="2"/>
  <c r="Q18" i="2"/>
  <c r="P18" i="2"/>
  <c r="N18" i="2"/>
  <c r="S17" i="2"/>
  <c r="Q17" i="2"/>
  <c r="P17" i="2"/>
  <c r="N17" i="2"/>
  <c r="S16" i="2"/>
  <c r="Q16" i="2"/>
  <c r="P16" i="2"/>
  <c r="N16" i="2"/>
  <c r="S15" i="2"/>
  <c r="Q15" i="2"/>
  <c r="P15" i="2"/>
  <c r="O15" i="2"/>
  <c r="N15" i="2"/>
  <c r="S14" i="2"/>
  <c r="Q14" i="2"/>
  <c r="P14" i="2"/>
  <c r="O14" i="2"/>
  <c r="N14" i="2"/>
  <c r="S13" i="2"/>
  <c r="Q13" i="2"/>
  <c r="P13" i="2"/>
  <c r="O13" i="2"/>
  <c r="N13" i="2"/>
  <c r="S12" i="2"/>
  <c r="Q12" i="2"/>
  <c r="P12" i="2"/>
  <c r="N12" i="2"/>
  <c r="S11" i="2"/>
  <c r="Q11" i="2"/>
  <c r="P11" i="2"/>
  <c r="N11" i="2"/>
  <c r="S10" i="2"/>
  <c r="Q10" i="2"/>
  <c r="P10" i="2"/>
  <c r="N10" i="2"/>
  <c r="S9" i="2"/>
  <c r="Q9" i="2"/>
  <c r="P9" i="2"/>
  <c r="N9" i="2"/>
  <c r="S8" i="2"/>
  <c r="Q8" i="2"/>
  <c r="P8" i="2"/>
  <c r="N8" i="2"/>
  <c r="S7" i="2"/>
  <c r="Q7" i="2"/>
  <c r="P7" i="2"/>
  <c r="N7" i="2"/>
  <c r="S6" i="2"/>
  <c r="Q6" i="2"/>
  <c r="P6" i="2"/>
  <c r="O6" i="2"/>
  <c r="N6" i="2"/>
  <c r="S5" i="2"/>
  <c r="Q5" i="2"/>
  <c r="P5" i="2"/>
  <c r="N5" i="2"/>
  <c r="S4" i="2"/>
  <c r="Q4" i="2"/>
  <c r="P4" i="2"/>
  <c r="N4" i="2"/>
  <c r="S3" i="2"/>
  <c r="Q3" i="2"/>
  <c r="P3" i="2"/>
  <c r="N3" i="2"/>
</calcChain>
</file>

<file path=xl/sharedStrings.xml><?xml version="1.0" encoding="utf-8"?>
<sst xmlns="http://schemas.openxmlformats.org/spreadsheetml/2006/main" count="174" uniqueCount="149">
  <si>
    <t>序号</t>
  </si>
  <si>
    <t>业主名称</t>
  </si>
  <si>
    <t>姓名</t>
  </si>
  <si>
    <t>施工地址</t>
  </si>
  <si>
    <t>类型</t>
  </si>
  <si>
    <t>连栋大棚
实测面
积（㎡）</t>
  </si>
  <si>
    <t>单体大棚实测面积
（㎡）</t>
  </si>
  <si>
    <t>轻钢厂房实测面积（㎡）</t>
  </si>
  <si>
    <t>第三方公司认定总投资额（元）</t>
  </si>
  <si>
    <t>40%补助金额</t>
  </si>
  <si>
    <t>配套设施补助金额（40%）</t>
  </si>
  <si>
    <t>应拨付资金</t>
  </si>
  <si>
    <t>最终补助款</t>
  </si>
  <si>
    <t>备注</t>
  </si>
  <si>
    <t>连栋大棚
（外遮阳）
配套设施</t>
  </si>
  <si>
    <t>单体棚</t>
  </si>
  <si>
    <t>连栋大棚
配套设施</t>
  </si>
  <si>
    <t>大村甸镇进步村</t>
  </si>
  <si>
    <t>2024年祁阳市集中育秧设施建设补助明细表（第二批）</t>
  </si>
  <si>
    <t>大棚投资
总价（元）</t>
  </si>
  <si>
    <t>大棚认定
总价（元）</t>
  </si>
  <si>
    <t>轻钢厂房
投资总价
（元）</t>
  </si>
  <si>
    <t>轻钢厂房
认定总价
（元）</t>
  </si>
  <si>
    <t>配套设施
总价（元）</t>
  </si>
  <si>
    <t>已拨
进度款
（元）</t>
  </si>
  <si>
    <t>祁阳市茅竹镇富联村村民委员会</t>
  </si>
  <si>
    <t>茅竹镇
富联村</t>
  </si>
  <si>
    <t>连栋大棚
（外遮阳+风机水帘）
配套设施</t>
  </si>
  <si>
    <t>喷灌系统：58800已享受补助</t>
  </si>
  <si>
    <t>祁阳县鑫峰种植专业合作社</t>
  </si>
  <si>
    <t>王海峰</t>
  </si>
  <si>
    <t>梅溪镇
华塘村</t>
  </si>
  <si>
    <t>连栋大棚（外遮阳+风机水帘）
连栋大棚（外遮阳）
轻钢厂房（封闭式）
配套设施</t>
  </si>
  <si>
    <t>播种机：31000
秧盘：220100
密室：70000</t>
  </si>
  <si>
    <t>祁阳市
佳豪家庭农场</t>
  </si>
  <si>
    <t>柏建军</t>
  </si>
  <si>
    <t>进宝塘镇荷叶村</t>
  </si>
  <si>
    <t>连栋大棚
轻钢厂房
配套设施</t>
  </si>
  <si>
    <t>密室：65000
秧盘：32000
托盘：15000
叉车：69800
监控：1320</t>
  </si>
  <si>
    <t>王建春</t>
  </si>
  <si>
    <t>进宝塘镇赤梓湾村</t>
  </si>
  <si>
    <t>宁四新</t>
  </si>
  <si>
    <t>进宝塘镇
荷叶村</t>
  </si>
  <si>
    <t>大棚单价57/㎡超出财政评审价，总投资额以50元/㎡计算</t>
  </si>
  <si>
    <t>李无难</t>
  </si>
  <si>
    <t>八宝镇
八宝社区</t>
  </si>
  <si>
    <t>单体棚
配套设施</t>
  </si>
  <si>
    <t>包三平</t>
  </si>
  <si>
    <t>八宝镇
火田坳</t>
  </si>
  <si>
    <t>祁阳市千重浪农业发展有限公司</t>
  </si>
  <si>
    <t>柏鑫</t>
  </si>
  <si>
    <t>黎家坪镇新塘村</t>
  </si>
  <si>
    <t>秧盘：112000
灌溉设施：143421</t>
  </si>
  <si>
    <t>董二喜</t>
  </si>
  <si>
    <t>梅溪镇
杨华村</t>
  </si>
  <si>
    <t>播种机：6980
秧盘：24000</t>
  </si>
  <si>
    <t>祁阳县月清家庭农场</t>
  </si>
  <si>
    <t>陈清清</t>
  </si>
  <si>
    <t>梅溪镇
月塘村</t>
  </si>
  <si>
    <t>祁阳市梅溪镇平凡家庭农场</t>
  </si>
  <si>
    <t>董平凡</t>
  </si>
  <si>
    <t>梅溪镇
关心村</t>
  </si>
  <si>
    <t>罗四满</t>
  </si>
  <si>
    <t>连栋大棚</t>
  </si>
  <si>
    <t>大棚单价120/㎡超出财政评审价，总投资额以115元/㎡计算</t>
  </si>
  <si>
    <t>祁阳市倪辉辉农业机械化服务中心</t>
  </si>
  <si>
    <t>倪金山</t>
  </si>
  <si>
    <t>大村甸镇
新铺子村</t>
  </si>
  <si>
    <t>祁阳县建新家庭农场</t>
  </si>
  <si>
    <t>倪建新</t>
  </si>
  <si>
    <t>秧盘：16000</t>
  </si>
  <si>
    <t>祁阳县粮满仓水稻专业合作社</t>
  </si>
  <si>
    <t>彭晓臣</t>
  </si>
  <si>
    <t>下马渡镇</t>
  </si>
  <si>
    <t>连栋大棚
轻钢厂房（封闭式）
配套设施</t>
  </si>
  <si>
    <t>播种机：16800
秧盘：168000</t>
  </si>
  <si>
    <t>祁阳县小智种养专业合作社</t>
  </si>
  <si>
    <t>龙小智</t>
  </si>
  <si>
    <t>下马渡镇
六合堂社区</t>
  </si>
  <si>
    <t>连栋大棚（外遮阳）
配套设施</t>
  </si>
  <si>
    <t>秧盘：15000</t>
  </si>
  <si>
    <t>祁阳市龚家坪镇海涛家庭农场</t>
  </si>
  <si>
    <t>王三元</t>
  </si>
  <si>
    <t>龚家坪镇双塘村</t>
  </si>
  <si>
    <t>播种机：9000
秧盘：45000</t>
  </si>
  <si>
    <t>祁阳市黄泥塘镇青青家庭农场</t>
  </si>
  <si>
    <t>赵建军</t>
  </si>
  <si>
    <t>黄泥塘镇三联村</t>
  </si>
  <si>
    <t>祁阳市中林家庭农场</t>
  </si>
  <si>
    <t>刘中林</t>
  </si>
  <si>
    <t>白水镇
烟塘村</t>
  </si>
  <si>
    <t>自动叠盘机：7800
秧盘：45000</t>
  </si>
  <si>
    <t>周湘祁</t>
  </si>
  <si>
    <t>浯溪镇
沿江村</t>
  </si>
  <si>
    <t>李迎秋</t>
  </si>
  <si>
    <t>文富市镇大屋村</t>
  </si>
  <si>
    <t>播种机：6980
秧盘：36000
喷灌系统：16000</t>
  </si>
  <si>
    <t>杨锦平</t>
  </si>
  <si>
    <t>龚家坪镇
四角丘村</t>
  </si>
  <si>
    <t>祁阳市段建刚家庭农场</t>
  </si>
  <si>
    <t>段建刚</t>
  </si>
  <si>
    <t>文明铺镇
段家亭村</t>
  </si>
  <si>
    <t>连栋大棚
轻钢厂房（封闭式）
轻钢厂房（半敞式）
配套设施</t>
  </si>
  <si>
    <t>35（封闭式）
90（半敞式）</t>
  </si>
  <si>
    <t>播种机：6980
秧盘：12000</t>
  </si>
  <si>
    <t>祁阳市文明铺镇雷名家庭农场</t>
  </si>
  <si>
    <t>雷天明</t>
  </si>
  <si>
    <t>文明铺镇峦山村</t>
  </si>
  <si>
    <t>播种机：16800
秧盘：22500</t>
  </si>
  <si>
    <t>祁阳县唐宝华家庭农场</t>
  </si>
  <si>
    <t>唐宝华</t>
  </si>
  <si>
    <t>黄泥塘镇兴坪村</t>
  </si>
  <si>
    <t>秧盘：26400
监控：1320</t>
  </si>
  <si>
    <t>李东汉</t>
  </si>
  <si>
    <t>潘市镇
荷花村</t>
  </si>
  <si>
    <t>祁阳善神农业发展有限公司</t>
  </si>
  <si>
    <t>李中奇</t>
  </si>
  <si>
    <t>文富市镇
大屋村</t>
  </si>
  <si>
    <t>连栋大棚
轻钢厂房（半敞式）
配套设施</t>
  </si>
  <si>
    <t>播种机：24980
秧盘：50000
监控：1320</t>
  </si>
  <si>
    <t>祁阳县众农种养专业合作社</t>
  </si>
  <si>
    <t>周群</t>
  </si>
  <si>
    <t>大村甸镇大庆社区</t>
  </si>
  <si>
    <t>秧盘：16000
监控：19520</t>
  </si>
  <si>
    <t>祁阳县明大家庭农场</t>
  </si>
  <si>
    <t>张清明</t>
  </si>
  <si>
    <t>黎家坪镇
铁脚湾村</t>
  </si>
  <si>
    <t>播种机：10000
秧盘：40800
喷灌系统：22950
碎土机：8800
监控：2640</t>
  </si>
  <si>
    <t>祁阳市湘禾农业开发有限公司</t>
  </si>
  <si>
    <t>窦建红</t>
  </si>
  <si>
    <t>祁阳市下马渡镇</t>
  </si>
  <si>
    <t>连栋大棚（外遮阳）
轻钢厂房
配套设施</t>
  </si>
  <si>
    <t>播种机：16800
秧盘：83200</t>
  </si>
  <si>
    <t>祁阳县祥安种养专业合作社</t>
  </si>
  <si>
    <t>李双长</t>
  </si>
  <si>
    <t>龚家坪镇段桥湾村</t>
  </si>
  <si>
    <t>播种机：16800
灌溉设施：9200
秧盘：112000</t>
  </si>
  <si>
    <t>鄢付会</t>
  </si>
  <si>
    <t>龚家坪镇
段桥湾村</t>
  </si>
  <si>
    <t>播种机：9000
秧盘：22500</t>
  </si>
  <si>
    <t>祁阳市丰航种养家庭农场</t>
  </si>
  <si>
    <t>彭群林</t>
  </si>
  <si>
    <t>观音滩镇
八尺村</t>
  </si>
  <si>
    <t>播种机：29600
灌溉设施：9560
秧盘：126000
监控：1320</t>
  </si>
  <si>
    <t>祁阳县盛达种植专业合作社</t>
  </si>
  <si>
    <t>王昌付</t>
  </si>
  <si>
    <t>八宝镇
坪山村</t>
  </si>
  <si>
    <t>秧盘：79200
监控：3540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</si>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</sst>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￥&quot;#,##0;&quot;￥&quot;\-#,##0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abSelected="1" zoomScale="85" zoomScaleNormal="85" workbookViewId="0">
      <pane xSplit="4" ySplit="2" topLeftCell="E3" activePane="bottomRight" state="frozen"/>
      <selection pane="topRight"/>
      <selection pane="bottomLeft"/>
      <selection pane="bottomRight" sqref="A1:T1"/>
    </sheetView>
  </sheetViews>
  <sheetFormatPr defaultColWidth="9" defaultRowHeight="13.5" x14ac:dyDescent="0.15"/>
  <cols>
    <col min="1" max="1" width="4.375" customWidth="1"/>
    <col min="2" max="2" width="8.375" customWidth="1"/>
    <col min="3" max="3" width="6.375" customWidth="1"/>
    <col min="4" max="4" width="8" customWidth="1"/>
    <col min="5" max="5" width="16.125" customWidth="1"/>
    <col min="6" max="6" width="8" customWidth="1"/>
    <col min="7" max="7" width="5.875" customWidth="1"/>
    <col min="8" max="8" width="6.5" customWidth="1"/>
    <col min="9" max="9" width="10.25" customWidth="1"/>
    <col min="10" max="10" width="10.625" style="3" customWidth="1"/>
    <col min="11" max="11" width="10.125" style="4" customWidth="1"/>
    <col min="12" max="12" width="8.5" style="3" customWidth="1"/>
    <col min="13" max="13" width="7.5" style="3" customWidth="1"/>
    <col min="14" max="14" width="11.5" style="3" customWidth="1"/>
    <col min="15" max="15" width="8.625" style="3" customWidth="1"/>
    <col min="16" max="16" width="8.875" style="5" customWidth="1"/>
    <col min="17" max="17" width="11.375" style="5" customWidth="1"/>
    <col min="18" max="18" width="7.5" style="5" customWidth="1"/>
    <col min="19" max="19" width="11.625" style="3" customWidth="1"/>
    <col min="20" max="20" width="13.625" customWidth="1"/>
  </cols>
  <sheetData>
    <row r="1" spans="1:20" ht="45.95" customHeight="1" x14ac:dyDescent="0.1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2"/>
      <c r="K1" s="21"/>
      <c r="L1" s="22"/>
      <c r="M1" s="22"/>
      <c r="N1" s="22"/>
      <c r="O1" s="22"/>
      <c r="P1" s="21"/>
      <c r="Q1" s="21"/>
      <c r="R1" s="21"/>
      <c r="S1" s="22"/>
      <c r="T1" s="21"/>
    </row>
    <row r="2" spans="1:20" ht="54.9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3" t="s">
        <v>19</v>
      </c>
      <c r="K2" s="13" t="s">
        <v>20</v>
      </c>
      <c r="L2" s="14" t="s">
        <v>21</v>
      </c>
      <c r="M2" s="14" t="s">
        <v>22</v>
      </c>
      <c r="N2" s="15" t="s">
        <v>9</v>
      </c>
      <c r="O2" s="15" t="s">
        <v>23</v>
      </c>
      <c r="P2" s="16" t="s">
        <v>10</v>
      </c>
      <c r="Q2" s="16" t="s">
        <v>11</v>
      </c>
      <c r="R2" s="16" t="s">
        <v>24</v>
      </c>
      <c r="S2" s="19" t="s">
        <v>12</v>
      </c>
      <c r="T2" s="6" t="s">
        <v>13</v>
      </c>
    </row>
    <row r="3" spans="1:20" ht="53.1" customHeight="1" x14ac:dyDescent="0.15">
      <c r="A3" s="7">
        <v>1</v>
      </c>
      <c r="B3" s="6" t="s">
        <v>25</v>
      </c>
      <c r="C3" s="6"/>
      <c r="D3" s="6" t="s">
        <v>26</v>
      </c>
      <c r="E3" s="6" t="s">
        <v>27</v>
      </c>
      <c r="F3" s="7">
        <v>3872</v>
      </c>
      <c r="G3" s="7">
        <v>0</v>
      </c>
      <c r="H3" s="7">
        <v>0</v>
      </c>
      <c r="I3" s="12">
        <v>525817.59999999998</v>
      </c>
      <c r="J3" s="12">
        <v>525817.59999999998</v>
      </c>
      <c r="K3" s="12">
        <v>525817.59999999998</v>
      </c>
      <c r="L3" s="12">
        <v>0</v>
      </c>
      <c r="M3" s="12">
        <v>0</v>
      </c>
      <c r="N3" s="12">
        <f t="shared" ref="N3:N9" si="0">(K3+M3)*0.4</f>
        <v>210327.04000000001</v>
      </c>
      <c r="O3" s="12">
        <v>0</v>
      </c>
      <c r="P3" s="12">
        <f>O3*40%</f>
        <v>0</v>
      </c>
      <c r="Q3" s="12">
        <f>N3+P3</f>
        <v>210327.04000000001</v>
      </c>
      <c r="R3" s="7">
        <v>0</v>
      </c>
      <c r="S3" s="12">
        <f>Q3-R3</f>
        <v>210327.04000000001</v>
      </c>
      <c r="T3" s="6" t="s">
        <v>28</v>
      </c>
    </row>
    <row r="4" spans="1:20" ht="65.099999999999994" customHeight="1" x14ac:dyDescent="0.15">
      <c r="A4" s="7">
        <v>2</v>
      </c>
      <c r="B4" s="6" t="s">
        <v>29</v>
      </c>
      <c r="C4" s="6" t="s">
        <v>30</v>
      </c>
      <c r="D4" s="6" t="s">
        <v>31</v>
      </c>
      <c r="E4" s="6" t="s">
        <v>32</v>
      </c>
      <c r="F4" s="7">
        <v>6688</v>
      </c>
      <c r="G4" s="7">
        <v>0</v>
      </c>
      <c r="H4" s="7">
        <v>702</v>
      </c>
      <c r="I4" s="12">
        <v>1688856</v>
      </c>
      <c r="J4" s="12">
        <v>1048256</v>
      </c>
      <c r="K4" s="12">
        <v>1048256</v>
      </c>
      <c r="L4" s="12">
        <v>319500</v>
      </c>
      <c r="M4" s="12">
        <v>263250</v>
      </c>
      <c r="N4" s="12">
        <f t="shared" si="0"/>
        <v>524602.4</v>
      </c>
      <c r="O4" s="12">
        <v>321100</v>
      </c>
      <c r="P4" s="12">
        <f>O4*40%</f>
        <v>128440</v>
      </c>
      <c r="Q4" s="12">
        <f>N4+P4</f>
        <v>653042.4</v>
      </c>
      <c r="R4" s="7">
        <v>240000</v>
      </c>
      <c r="S4" s="12">
        <f>Q4-R4</f>
        <v>413042.4</v>
      </c>
      <c r="T4" s="6" t="s">
        <v>33</v>
      </c>
    </row>
    <row r="5" spans="1:20" ht="66" customHeight="1" x14ac:dyDescent="0.15">
      <c r="A5" s="7">
        <v>3</v>
      </c>
      <c r="B5" s="6" t="s">
        <v>34</v>
      </c>
      <c r="C5" s="6" t="s">
        <v>35</v>
      </c>
      <c r="D5" s="6" t="s">
        <v>36</v>
      </c>
      <c r="E5" s="6" t="s">
        <v>37</v>
      </c>
      <c r="F5" s="7">
        <v>2112</v>
      </c>
      <c r="G5" s="7">
        <v>0</v>
      </c>
      <c r="H5" s="7">
        <v>228</v>
      </c>
      <c r="I5" s="12">
        <v>461390</v>
      </c>
      <c r="J5" s="7">
        <v>253440</v>
      </c>
      <c r="K5" s="12">
        <v>242880</v>
      </c>
      <c r="L5" s="12">
        <v>24830</v>
      </c>
      <c r="M5" s="12">
        <v>24830</v>
      </c>
      <c r="N5" s="12">
        <f t="shared" si="0"/>
        <v>107084</v>
      </c>
      <c r="O5" s="12">
        <v>183120</v>
      </c>
      <c r="P5" s="12">
        <f t="shared" ref="P5:P12" si="1">O5*40%</f>
        <v>73248</v>
      </c>
      <c r="Q5" s="12">
        <f t="shared" ref="Q5:Q11" si="2">N5+P5</f>
        <v>180332</v>
      </c>
      <c r="R5" s="7">
        <v>0</v>
      </c>
      <c r="S5" s="12">
        <f t="shared" ref="S5:S36" si="3">Q5-R5</f>
        <v>180332</v>
      </c>
      <c r="T5" s="6" t="s">
        <v>38</v>
      </c>
    </row>
    <row r="6" spans="1:20" ht="33" customHeight="1" x14ac:dyDescent="0.15">
      <c r="A6" s="7">
        <v>4</v>
      </c>
      <c r="B6" s="6"/>
      <c r="C6" s="6" t="s">
        <v>39</v>
      </c>
      <c r="D6" s="6" t="s">
        <v>40</v>
      </c>
      <c r="E6" s="6" t="s">
        <v>15</v>
      </c>
      <c r="F6" s="7">
        <v>0</v>
      </c>
      <c r="G6" s="7">
        <v>800</v>
      </c>
      <c r="H6" s="7">
        <v>0</v>
      </c>
      <c r="I6" s="12">
        <v>32000</v>
      </c>
      <c r="J6" s="7">
        <v>32000</v>
      </c>
      <c r="K6" s="12">
        <v>32000</v>
      </c>
      <c r="L6" s="12">
        <v>0</v>
      </c>
      <c r="M6" s="12">
        <v>0</v>
      </c>
      <c r="N6" s="12">
        <f t="shared" si="0"/>
        <v>12800</v>
      </c>
      <c r="O6" s="12">
        <f>I6-J6</f>
        <v>0</v>
      </c>
      <c r="P6" s="12">
        <f t="shared" si="1"/>
        <v>0</v>
      </c>
      <c r="Q6" s="12">
        <f t="shared" si="2"/>
        <v>12800</v>
      </c>
      <c r="R6" s="7">
        <v>0</v>
      </c>
      <c r="S6" s="12">
        <f t="shared" si="3"/>
        <v>12800</v>
      </c>
      <c r="T6" s="6"/>
    </row>
    <row r="7" spans="1:20" s="1" customFormat="1" ht="30" customHeight="1" x14ac:dyDescent="0.15">
      <c r="A7" s="7">
        <v>5</v>
      </c>
      <c r="B7" s="8"/>
      <c r="C7" s="8" t="s">
        <v>41</v>
      </c>
      <c r="D7" s="8" t="s">
        <v>42</v>
      </c>
      <c r="E7" s="6" t="s">
        <v>15</v>
      </c>
      <c r="F7" s="9">
        <v>0</v>
      </c>
      <c r="G7" s="9">
        <v>240</v>
      </c>
      <c r="H7" s="9">
        <v>0</v>
      </c>
      <c r="I7" s="17">
        <v>13600</v>
      </c>
      <c r="J7" s="9">
        <v>13600</v>
      </c>
      <c r="K7" s="17">
        <v>12000</v>
      </c>
      <c r="L7" s="12">
        <v>0</v>
      </c>
      <c r="M7" s="12">
        <v>0</v>
      </c>
      <c r="N7" s="12">
        <f t="shared" si="0"/>
        <v>4800</v>
      </c>
      <c r="O7" s="17">
        <v>0</v>
      </c>
      <c r="P7" s="12">
        <f t="shared" si="1"/>
        <v>0</v>
      </c>
      <c r="Q7" s="17">
        <f t="shared" si="2"/>
        <v>4800</v>
      </c>
      <c r="R7" s="9">
        <v>0</v>
      </c>
      <c r="S7" s="12">
        <f t="shared" si="3"/>
        <v>4800</v>
      </c>
      <c r="T7" s="6" t="s">
        <v>43</v>
      </c>
    </row>
    <row r="8" spans="1:20" ht="33.950000000000003" customHeight="1" x14ac:dyDescent="0.15">
      <c r="A8" s="7">
        <v>6</v>
      </c>
      <c r="B8" s="6"/>
      <c r="C8" s="6" t="s">
        <v>44</v>
      </c>
      <c r="D8" s="6" t="s">
        <v>45</v>
      </c>
      <c r="E8" s="6" t="s">
        <v>46</v>
      </c>
      <c r="F8" s="7">
        <v>0</v>
      </c>
      <c r="G8" s="7">
        <v>1208</v>
      </c>
      <c r="H8" s="7">
        <v>0</v>
      </c>
      <c r="I8" s="12">
        <v>72696</v>
      </c>
      <c r="J8" s="12">
        <v>44696</v>
      </c>
      <c r="K8" s="12">
        <v>44696</v>
      </c>
      <c r="L8" s="12">
        <v>0</v>
      </c>
      <c r="M8" s="12">
        <v>0</v>
      </c>
      <c r="N8" s="12">
        <f t="shared" si="0"/>
        <v>17878.400000000001</v>
      </c>
      <c r="O8" s="17">
        <v>28000</v>
      </c>
      <c r="P8" s="12">
        <f t="shared" si="1"/>
        <v>11200</v>
      </c>
      <c r="Q8" s="17">
        <f t="shared" si="2"/>
        <v>29078.400000000001</v>
      </c>
      <c r="R8" s="7">
        <v>0</v>
      </c>
      <c r="S8" s="12">
        <f t="shared" si="3"/>
        <v>29078.400000000001</v>
      </c>
      <c r="T8" s="6"/>
    </row>
    <row r="9" spans="1:20" ht="30" customHeight="1" x14ac:dyDescent="0.15">
      <c r="A9" s="7">
        <v>7</v>
      </c>
      <c r="B9" s="6"/>
      <c r="C9" s="6" t="s">
        <v>47</v>
      </c>
      <c r="D9" s="6" t="s">
        <v>48</v>
      </c>
      <c r="E9" s="6" t="s">
        <v>15</v>
      </c>
      <c r="F9" s="7">
        <v>0</v>
      </c>
      <c r="G9" s="7">
        <v>480</v>
      </c>
      <c r="H9" s="7">
        <v>0</v>
      </c>
      <c r="I9" s="12">
        <v>24000</v>
      </c>
      <c r="J9" s="7">
        <v>24000</v>
      </c>
      <c r="K9" s="7">
        <v>24000</v>
      </c>
      <c r="L9" s="12">
        <v>0</v>
      </c>
      <c r="M9" s="12">
        <v>0</v>
      </c>
      <c r="N9" s="12">
        <f t="shared" si="0"/>
        <v>9600</v>
      </c>
      <c r="O9" s="12">
        <v>0</v>
      </c>
      <c r="P9" s="12">
        <f t="shared" si="1"/>
        <v>0</v>
      </c>
      <c r="Q9" s="17">
        <f t="shared" si="2"/>
        <v>9600</v>
      </c>
      <c r="R9" s="7">
        <v>0</v>
      </c>
      <c r="S9" s="12">
        <f t="shared" si="3"/>
        <v>9600</v>
      </c>
      <c r="T9" s="6"/>
    </row>
    <row r="10" spans="1:20" ht="54.95" customHeight="1" x14ac:dyDescent="0.15">
      <c r="A10" s="7">
        <v>8</v>
      </c>
      <c r="B10" s="6" t="s">
        <v>49</v>
      </c>
      <c r="C10" s="6" t="s">
        <v>50</v>
      </c>
      <c r="D10" s="6" t="s">
        <v>51</v>
      </c>
      <c r="E10" s="6" t="s">
        <v>14</v>
      </c>
      <c r="F10" s="7">
        <v>6304</v>
      </c>
      <c r="G10" s="7">
        <v>0</v>
      </c>
      <c r="H10" s="7">
        <v>0</v>
      </c>
      <c r="I10" s="12">
        <v>1232541</v>
      </c>
      <c r="J10" s="7">
        <v>977120</v>
      </c>
      <c r="K10" s="7">
        <v>977120</v>
      </c>
      <c r="L10" s="12">
        <v>0</v>
      </c>
      <c r="M10" s="12">
        <v>0</v>
      </c>
      <c r="N10" s="12">
        <f t="shared" ref="N10:N36" si="4">(K10+M10)*0.4</f>
        <v>390848</v>
      </c>
      <c r="O10" s="12">
        <v>255421</v>
      </c>
      <c r="P10" s="12">
        <f t="shared" si="1"/>
        <v>102168.4</v>
      </c>
      <c r="Q10" s="17">
        <f t="shared" si="2"/>
        <v>493016.4</v>
      </c>
      <c r="R10" s="7">
        <v>0</v>
      </c>
      <c r="S10" s="12">
        <f t="shared" si="3"/>
        <v>493016.4</v>
      </c>
      <c r="T10" s="6" t="s">
        <v>52</v>
      </c>
    </row>
    <row r="11" spans="1:20" ht="30.95" customHeight="1" x14ac:dyDescent="0.15">
      <c r="A11" s="7">
        <v>9</v>
      </c>
      <c r="B11" s="6"/>
      <c r="C11" s="6" t="s">
        <v>53</v>
      </c>
      <c r="D11" s="6" t="s">
        <v>54</v>
      </c>
      <c r="E11" s="6" t="s">
        <v>46</v>
      </c>
      <c r="F11" s="7">
        <v>0</v>
      </c>
      <c r="G11" s="7">
        <v>1440</v>
      </c>
      <c r="H11" s="7">
        <v>0</v>
      </c>
      <c r="I11" s="12">
        <v>102980</v>
      </c>
      <c r="J11" s="12">
        <v>72000</v>
      </c>
      <c r="K11" s="12">
        <v>72000</v>
      </c>
      <c r="L11" s="12">
        <v>0</v>
      </c>
      <c r="M11" s="12">
        <v>0</v>
      </c>
      <c r="N11" s="12">
        <f t="shared" si="4"/>
        <v>28800</v>
      </c>
      <c r="O11" s="12">
        <v>30980</v>
      </c>
      <c r="P11" s="12">
        <f t="shared" si="1"/>
        <v>12392</v>
      </c>
      <c r="Q11" s="17">
        <f t="shared" si="2"/>
        <v>41192</v>
      </c>
      <c r="R11" s="7">
        <v>0</v>
      </c>
      <c r="S11" s="12">
        <f t="shared" si="3"/>
        <v>41192</v>
      </c>
      <c r="T11" s="6" t="s">
        <v>55</v>
      </c>
    </row>
    <row r="12" spans="1:20" ht="42" customHeight="1" x14ac:dyDescent="0.15">
      <c r="A12" s="7">
        <v>10</v>
      </c>
      <c r="B12" s="6" t="s">
        <v>56</v>
      </c>
      <c r="C12" s="6" t="s">
        <v>57</v>
      </c>
      <c r="D12" s="8" t="s">
        <v>58</v>
      </c>
      <c r="E12" s="6" t="s">
        <v>15</v>
      </c>
      <c r="F12" s="9">
        <v>0</v>
      </c>
      <c r="G12" s="9">
        <v>640</v>
      </c>
      <c r="H12" s="9">
        <v>0</v>
      </c>
      <c r="I12" s="17">
        <v>32000</v>
      </c>
      <c r="J12" s="9">
        <v>32000</v>
      </c>
      <c r="K12" s="9">
        <v>32000</v>
      </c>
      <c r="L12" s="12">
        <v>0</v>
      </c>
      <c r="M12" s="12">
        <v>0</v>
      </c>
      <c r="N12" s="12">
        <f t="shared" si="4"/>
        <v>12800</v>
      </c>
      <c r="O12" s="17">
        <v>0</v>
      </c>
      <c r="P12" s="17">
        <f t="shared" si="1"/>
        <v>0</v>
      </c>
      <c r="Q12" s="17">
        <f>(K12+M12+O12)*0.4</f>
        <v>12800</v>
      </c>
      <c r="R12" s="17">
        <v>0</v>
      </c>
      <c r="S12" s="12">
        <f t="shared" si="3"/>
        <v>12800</v>
      </c>
      <c r="T12" s="8"/>
    </row>
    <row r="13" spans="1:20" ht="41.1" customHeight="1" x14ac:dyDescent="0.15">
      <c r="A13" s="7">
        <v>11</v>
      </c>
      <c r="B13" s="6" t="s">
        <v>59</v>
      </c>
      <c r="C13" s="10" t="s">
        <v>60</v>
      </c>
      <c r="D13" s="6" t="s">
        <v>61</v>
      </c>
      <c r="E13" s="6" t="s">
        <v>15</v>
      </c>
      <c r="F13" s="7">
        <v>0</v>
      </c>
      <c r="G13" s="7">
        <v>800</v>
      </c>
      <c r="H13" s="7">
        <v>0</v>
      </c>
      <c r="I13" s="12">
        <v>40000</v>
      </c>
      <c r="J13" s="7">
        <v>40000</v>
      </c>
      <c r="K13" s="12">
        <v>40000</v>
      </c>
      <c r="L13" s="12">
        <v>0</v>
      </c>
      <c r="M13" s="12">
        <v>0</v>
      </c>
      <c r="N13" s="12">
        <f t="shared" si="4"/>
        <v>16000</v>
      </c>
      <c r="O13" s="12">
        <f>I13-J13</f>
        <v>0</v>
      </c>
      <c r="P13" s="12">
        <f t="shared" ref="P13:P36" si="5">O13*0.4</f>
        <v>0</v>
      </c>
      <c r="Q13" s="17">
        <f>(K13+M13+O13)*0.4</f>
        <v>16000</v>
      </c>
      <c r="R13" s="12">
        <v>0</v>
      </c>
      <c r="S13" s="12">
        <f t="shared" si="3"/>
        <v>16000</v>
      </c>
      <c r="T13" s="6"/>
    </row>
    <row r="14" spans="1:20" s="1" customFormat="1" ht="30.95" customHeight="1" x14ac:dyDescent="0.15">
      <c r="A14" s="7">
        <v>12</v>
      </c>
      <c r="B14" s="8"/>
      <c r="C14" s="8" t="s">
        <v>62</v>
      </c>
      <c r="D14" s="8" t="s">
        <v>17</v>
      </c>
      <c r="E14" s="8" t="s">
        <v>63</v>
      </c>
      <c r="F14" s="9">
        <v>896</v>
      </c>
      <c r="G14" s="9">
        <v>0</v>
      </c>
      <c r="H14" s="9">
        <v>0</v>
      </c>
      <c r="I14" s="17">
        <v>107520</v>
      </c>
      <c r="J14" s="17">
        <v>107520</v>
      </c>
      <c r="K14" s="17">
        <v>103040</v>
      </c>
      <c r="L14" s="12">
        <v>0</v>
      </c>
      <c r="M14" s="12">
        <v>0</v>
      </c>
      <c r="N14" s="12">
        <f t="shared" si="4"/>
        <v>41216</v>
      </c>
      <c r="O14" s="12">
        <f>I14-J14</f>
        <v>0</v>
      </c>
      <c r="P14" s="12">
        <f t="shared" si="5"/>
        <v>0</v>
      </c>
      <c r="Q14" s="17">
        <f>(K14+M14+O14)*0.4</f>
        <v>41216</v>
      </c>
      <c r="R14" s="17">
        <v>0</v>
      </c>
      <c r="S14" s="12">
        <f t="shared" si="3"/>
        <v>41216</v>
      </c>
      <c r="T14" s="6" t="s">
        <v>64</v>
      </c>
    </row>
    <row r="15" spans="1:20" ht="53.1" customHeight="1" x14ac:dyDescent="0.15">
      <c r="A15" s="7">
        <v>13</v>
      </c>
      <c r="B15" s="6" t="s">
        <v>65</v>
      </c>
      <c r="C15" s="10" t="s">
        <v>66</v>
      </c>
      <c r="D15" s="6" t="s">
        <v>67</v>
      </c>
      <c r="E15" s="8" t="s">
        <v>63</v>
      </c>
      <c r="F15" s="7">
        <v>1152</v>
      </c>
      <c r="G15" s="7">
        <v>0</v>
      </c>
      <c r="H15" s="7">
        <v>0</v>
      </c>
      <c r="I15" s="12">
        <v>138240</v>
      </c>
      <c r="J15" s="7">
        <v>138240</v>
      </c>
      <c r="K15" s="12">
        <v>132480</v>
      </c>
      <c r="L15" s="12">
        <v>0</v>
      </c>
      <c r="M15" s="12">
        <v>0</v>
      </c>
      <c r="N15" s="12">
        <f t="shared" si="4"/>
        <v>52992</v>
      </c>
      <c r="O15" s="12">
        <f>I15-J15-L15</f>
        <v>0</v>
      </c>
      <c r="P15" s="12">
        <f t="shared" si="5"/>
        <v>0</v>
      </c>
      <c r="Q15" s="12">
        <f t="shared" ref="Q15:Q36" si="6">P15+N15</f>
        <v>52992</v>
      </c>
      <c r="R15" s="7">
        <v>0</v>
      </c>
      <c r="S15" s="12">
        <f t="shared" si="3"/>
        <v>52992</v>
      </c>
      <c r="T15" s="6" t="s">
        <v>64</v>
      </c>
    </row>
    <row r="16" spans="1:20" ht="42" customHeight="1" x14ac:dyDescent="0.15">
      <c r="A16" s="7">
        <v>14</v>
      </c>
      <c r="B16" s="6" t="s">
        <v>68</v>
      </c>
      <c r="C16" s="10" t="s">
        <v>69</v>
      </c>
      <c r="D16" s="6" t="s">
        <v>67</v>
      </c>
      <c r="E16" s="8" t="s">
        <v>16</v>
      </c>
      <c r="F16" s="7">
        <v>1280</v>
      </c>
      <c r="G16" s="7">
        <v>0</v>
      </c>
      <c r="H16" s="7">
        <v>0</v>
      </c>
      <c r="I16" s="12">
        <v>169600</v>
      </c>
      <c r="J16" s="7">
        <v>153600</v>
      </c>
      <c r="K16" s="12">
        <v>147200</v>
      </c>
      <c r="L16" s="12">
        <v>0</v>
      </c>
      <c r="M16" s="12">
        <v>0</v>
      </c>
      <c r="N16" s="12">
        <f t="shared" si="4"/>
        <v>58880</v>
      </c>
      <c r="O16" s="12">
        <v>16000</v>
      </c>
      <c r="P16" s="12">
        <f t="shared" si="5"/>
        <v>6400</v>
      </c>
      <c r="Q16" s="12">
        <f t="shared" si="6"/>
        <v>65280</v>
      </c>
      <c r="R16" s="7">
        <v>0</v>
      </c>
      <c r="S16" s="12">
        <f t="shared" si="3"/>
        <v>65280</v>
      </c>
      <c r="T16" s="6" t="s">
        <v>70</v>
      </c>
    </row>
    <row r="17" spans="1:20" ht="51" customHeight="1" x14ac:dyDescent="0.15">
      <c r="A17" s="7">
        <v>15</v>
      </c>
      <c r="B17" s="6" t="s">
        <v>71</v>
      </c>
      <c r="C17" s="10" t="s">
        <v>72</v>
      </c>
      <c r="D17" s="6" t="s">
        <v>73</v>
      </c>
      <c r="E17" s="6" t="s">
        <v>74</v>
      </c>
      <c r="F17" s="7">
        <v>2208</v>
      </c>
      <c r="G17" s="7">
        <v>0</v>
      </c>
      <c r="H17" s="7">
        <v>360</v>
      </c>
      <c r="I17" s="12">
        <v>586560</v>
      </c>
      <c r="J17" s="7">
        <v>264960</v>
      </c>
      <c r="K17" s="12">
        <v>253920</v>
      </c>
      <c r="L17" s="12">
        <v>136800</v>
      </c>
      <c r="M17" s="12">
        <v>135000</v>
      </c>
      <c r="N17" s="12">
        <f t="shared" si="4"/>
        <v>155568</v>
      </c>
      <c r="O17" s="12">
        <v>184800</v>
      </c>
      <c r="P17" s="12">
        <f t="shared" si="5"/>
        <v>73920</v>
      </c>
      <c r="Q17" s="12">
        <f t="shared" si="6"/>
        <v>229488</v>
      </c>
      <c r="R17" s="7">
        <v>0</v>
      </c>
      <c r="S17" s="12">
        <f t="shared" si="3"/>
        <v>229488</v>
      </c>
      <c r="T17" s="6" t="s">
        <v>75</v>
      </c>
    </row>
    <row r="18" spans="1:20" ht="42.95" customHeight="1" x14ac:dyDescent="0.15">
      <c r="A18" s="7">
        <v>16</v>
      </c>
      <c r="B18" s="6" t="s">
        <v>76</v>
      </c>
      <c r="C18" s="10" t="s">
        <v>77</v>
      </c>
      <c r="D18" s="6" t="s">
        <v>78</v>
      </c>
      <c r="E18" s="6" t="s">
        <v>79</v>
      </c>
      <c r="F18" s="7">
        <v>1024</v>
      </c>
      <c r="G18" s="7">
        <v>0</v>
      </c>
      <c r="H18" s="7">
        <v>0</v>
      </c>
      <c r="I18" s="12">
        <v>178840</v>
      </c>
      <c r="J18" s="7">
        <v>163840</v>
      </c>
      <c r="K18" s="12">
        <v>158720</v>
      </c>
      <c r="L18" s="12">
        <v>0</v>
      </c>
      <c r="M18" s="12">
        <v>0</v>
      </c>
      <c r="N18" s="12">
        <f t="shared" si="4"/>
        <v>63488</v>
      </c>
      <c r="O18" s="12">
        <v>15000</v>
      </c>
      <c r="P18" s="12">
        <f t="shared" si="5"/>
        <v>6000</v>
      </c>
      <c r="Q18" s="12">
        <f t="shared" si="6"/>
        <v>69488</v>
      </c>
      <c r="R18" s="7">
        <v>0</v>
      </c>
      <c r="S18" s="12">
        <f t="shared" si="3"/>
        <v>69488</v>
      </c>
      <c r="T18" s="6" t="s">
        <v>80</v>
      </c>
    </row>
    <row r="19" spans="1:20" ht="51.95" customHeight="1" x14ac:dyDescent="0.15">
      <c r="A19" s="7">
        <v>17</v>
      </c>
      <c r="B19" s="6" t="s">
        <v>81</v>
      </c>
      <c r="C19" s="10" t="s">
        <v>82</v>
      </c>
      <c r="D19" s="6" t="s">
        <v>83</v>
      </c>
      <c r="E19" s="6" t="s">
        <v>79</v>
      </c>
      <c r="F19" s="7">
        <v>1728</v>
      </c>
      <c r="G19" s="7">
        <v>0</v>
      </c>
      <c r="H19" s="7">
        <v>0</v>
      </c>
      <c r="I19" s="12">
        <v>321840</v>
      </c>
      <c r="J19" s="7">
        <v>267840</v>
      </c>
      <c r="K19" s="7">
        <v>267840</v>
      </c>
      <c r="L19" s="12">
        <v>0</v>
      </c>
      <c r="M19" s="12">
        <v>0</v>
      </c>
      <c r="N19" s="12">
        <f t="shared" si="4"/>
        <v>107136</v>
      </c>
      <c r="O19" s="12">
        <v>54000</v>
      </c>
      <c r="P19" s="12">
        <f t="shared" si="5"/>
        <v>21600</v>
      </c>
      <c r="Q19" s="12">
        <f t="shared" si="6"/>
        <v>128736</v>
      </c>
      <c r="R19" s="7">
        <v>0</v>
      </c>
      <c r="S19" s="12">
        <f t="shared" si="3"/>
        <v>128736</v>
      </c>
      <c r="T19" s="6" t="s">
        <v>84</v>
      </c>
    </row>
    <row r="20" spans="1:20" ht="51.95" customHeight="1" x14ac:dyDescent="0.15">
      <c r="A20" s="7">
        <v>18</v>
      </c>
      <c r="B20" s="6" t="s">
        <v>85</v>
      </c>
      <c r="C20" s="10" t="s">
        <v>86</v>
      </c>
      <c r="D20" s="6" t="s">
        <v>87</v>
      </c>
      <c r="E20" s="6" t="s">
        <v>79</v>
      </c>
      <c r="F20" s="7">
        <v>1248</v>
      </c>
      <c r="G20" s="7">
        <v>0</v>
      </c>
      <c r="H20" s="7">
        <v>0</v>
      </c>
      <c r="I20" s="12">
        <v>209440</v>
      </c>
      <c r="J20" s="7">
        <v>193440</v>
      </c>
      <c r="K20" s="7">
        <v>193440</v>
      </c>
      <c r="L20" s="12">
        <v>0</v>
      </c>
      <c r="M20" s="12">
        <v>0</v>
      </c>
      <c r="N20" s="12">
        <f t="shared" si="4"/>
        <v>77376</v>
      </c>
      <c r="O20" s="12">
        <v>16000</v>
      </c>
      <c r="P20" s="12">
        <f t="shared" si="5"/>
        <v>6400</v>
      </c>
      <c r="Q20" s="12">
        <f t="shared" si="6"/>
        <v>83776</v>
      </c>
      <c r="R20" s="7">
        <v>0</v>
      </c>
      <c r="S20" s="12">
        <f t="shared" si="3"/>
        <v>83776</v>
      </c>
      <c r="T20" s="6" t="s">
        <v>70</v>
      </c>
    </row>
    <row r="21" spans="1:20" ht="42" customHeight="1" x14ac:dyDescent="0.15">
      <c r="A21" s="7">
        <v>19</v>
      </c>
      <c r="B21" s="6" t="s">
        <v>88</v>
      </c>
      <c r="C21" s="10" t="s">
        <v>89</v>
      </c>
      <c r="D21" s="6" t="s">
        <v>90</v>
      </c>
      <c r="E21" s="8" t="s">
        <v>16</v>
      </c>
      <c r="F21" s="7">
        <v>1984</v>
      </c>
      <c r="G21" s="7">
        <v>0</v>
      </c>
      <c r="H21" s="7">
        <v>0</v>
      </c>
      <c r="I21" s="12">
        <v>290880</v>
      </c>
      <c r="J21" s="7">
        <v>238080</v>
      </c>
      <c r="K21" s="7">
        <v>228160</v>
      </c>
      <c r="L21" s="12">
        <v>0</v>
      </c>
      <c r="M21" s="12">
        <v>0</v>
      </c>
      <c r="N21" s="12">
        <f t="shared" si="4"/>
        <v>91264</v>
      </c>
      <c r="O21" s="12">
        <v>52800</v>
      </c>
      <c r="P21" s="12">
        <f t="shared" si="5"/>
        <v>21120</v>
      </c>
      <c r="Q21" s="12">
        <f t="shared" si="6"/>
        <v>112384</v>
      </c>
      <c r="R21" s="7">
        <v>0</v>
      </c>
      <c r="S21" s="12">
        <f t="shared" si="3"/>
        <v>112384</v>
      </c>
      <c r="T21" s="6" t="s">
        <v>91</v>
      </c>
    </row>
    <row r="22" spans="1:20" ht="30" customHeight="1" x14ac:dyDescent="0.15">
      <c r="A22" s="7">
        <v>20</v>
      </c>
      <c r="B22" s="6"/>
      <c r="C22" s="10" t="s">
        <v>92</v>
      </c>
      <c r="D22" s="6" t="s">
        <v>93</v>
      </c>
      <c r="E22" s="6" t="s">
        <v>15</v>
      </c>
      <c r="F22" s="7">
        <v>0</v>
      </c>
      <c r="G22" s="7">
        <v>1160</v>
      </c>
      <c r="H22" s="7">
        <v>0</v>
      </c>
      <c r="I22" s="12">
        <v>75648</v>
      </c>
      <c r="J22" s="12">
        <v>75648</v>
      </c>
      <c r="K22" s="7">
        <v>58000</v>
      </c>
      <c r="L22" s="12">
        <v>0</v>
      </c>
      <c r="M22" s="12">
        <v>0</v>
      </c>
      <c r="N22" s="12">
        <f t="shared" si="4"/>
        <v>23200</v>
      </c>
      <c r="O22" s="12">
        <v>0</v>
      </c>
      <c r="P22" s="12">
        <f t="shared" si="5"/>
        <v>0</v>
      </c>
      <c r="Q22" s="12">
        <f t="shared" si="6"/>
        <v>23200</v>
      </c>
      <c r="R22" s="7">
        <v>0</v>
      </c>
      <c r="S22" s="12">
        <f t="shared" si="3"/>
        <v>23200</v>
      </c>
      <c r="T22" s="6"/>
    </row>
    <row r="23" spans="1:20" ht="39.950000000000003" customHeight="1" x14ac:dyDescent="0.15">
      <c r="A23" s="7">
        <v>21</v>
      </c>
      <c r="B23" s="6"/>
      <c r="C23" s="10" t="s">
        <v>94</v>
      </c>
      <c r="D23" s="6" t="s">
        <v>95</v>
      </c>
      <c r="E23" s="8" t="s">
        <v>37</v>
      </c>
      <c r="F23" s="7">
        <v>1152</v>
      </c>
      <c r="G23" s="7">
        <v>0</v>
      </c>
      <c r="H23" s="7">
        <v>190</v>
      </c>
      <c r="I23" s="12">
        <v>252320</v>
      </c>
      <c r="J23" s="12">
        <v>138240</v>
      </c>
      <c r="K23" s="7">
        <v>132480</v>
      </c>
      <c r="L23" s="12">
        <v>55100</v>
      </c>
      <c r="M23" s="12">
        <v>55100</v>
      </c>
      <c r="N23" s="12">
        <f t="shared" si="4"/>
        <v>75032</v>
      </c>
      <c r="O23" s="12">
        <v>58980</v>
      </c>
      <c r="P23" s="12">
        <f t="shared" si="5"/>
        <v>23592</v>
      </c>
      <c r="Q23" s="12">
        <f t="shared" si="6"/>
        <v>98624</v>
      </c>
      <c r="R23" s="7">
        <v>0</v>
      </c>
      <c r="S23" s="12">
        <f t="shared" si="3"/>
        <v>98624</v>
      </c>
      <c r="T23" s="6" t="s">
        <v>96</v>
      </c>
    </row>
    <row r="24" spans="1:20" ht="30" customHeight="1" x14ac:dyDescent="0.15">
      <c r="A24" s="7">
        <v>22</v>
      </c>
      <c r="B24" s="6"/>
      <c r="C24" s="10" t="s">
        <v>97</v>
      </c>
      <c r="D24" s="6" t="s">
        <v>98</v>
      </c>
      <c r="E24" s="6" t="s">
        <v>15</v>
      </c>
      <c r="F24" s="7">
        <v>0</v>
      </c>
      <c r="G24" s="7">
        <v>352</v>
      </c>
      <c r="H24" s="7">
        <v>0</v>
      </c>
      <c r="I24" s="12">
        <v>17600</v>
      </c>
      <c r="J24" s="12">
        <v>17600</v>
      </c>
      <c r="K24" s="12">
        <v>17600</v>
      </c>
      <c r="L24" s="12">
        <v>0</v>
      </c>
      <c r="M24" s="12">
        <v>0</v>
      </c>
      <c r="N24" s="12">
        <f t="shared" si="4"/>
        <v>7040</v>
      </c>
      <c r="O24" s="12">
        <v>0</v>
      </c>
      <c r="P24" s="12">
        <f t="shared" si="5"/>
        <v>0</v>
      </c>
      <c r="Q24" s="12">
        <f t="shared" si="6"/>
        <v>7040</v>
      </c>
      <c r="R24" s="7">
        <v>0</v>
      </c>
      <c r="S24" s="12">
        <f t="shared" si="3"/>
        <v>7040</v>
      </c>
      <c r="T24" s="6"/>
    </row>
    <row r="25" spans="1:20" ht="54" customHeight="1" x14ac:dyDescent="0.15">
      <c r="A25" s="7">
        <v>23</v>
      </c>
      <c r="B25" s="6" t="s">
        <v>99</v>
      </c>
      <c r="C25" s="10" t="s">
        <v>100</v>
      </c>
      <c r="D25" s="6" t="s">
        <v>101</v>
      </c>
      <c r="E25" s="8" t="s">
        <v>102</v>
      </c>
      <c r="F25" s="7">
        <v>896</v>
      </c>
      <c r="G25" s="7">
        <v>0</v>
      </c>
      <c r="H25" s="6" t="s">
        <v>103</v>
      </c>
      <c r="I25" s="12">
        <v>173375</v>
      </c>
      <c r="J25" s="12">
        <v>107520</v>
      </c>
      <c r="K25" s="7">
        <v>103040</v>
      </c>
      <c r="L25" s="12">
        <v>46875</v>
      </c>
      <c r="M25" s="12">
        <v>39675</v>
      </c>
      <c r="N25" s="12">
        <f t="shared" si="4"/>
        <v>57086</v>
      </c>
      <c r="O25" s="12">
        <v>18980</v>
      </c>
      <c r="P25" s="12">
        <f t="shared" si="5"/>
        <v>7592</v>
      </c>
      <c r="Q25" s="12">
        <f t="shared" si="6"/>
        <v>64678</v>
      </c>
      <c r="R25" s="7">
        <v>0</v>
      </c>
      <c r="S25" s="12">
        <f t="shared" si="3"/>
        <v>64678</v>
      </c>
      <c r="T25" s="6" t="s">
        <v>104</v>
      </c>
    </row>
    <row r="26" spans="1:20" ht="51.95" customHeight="1" x14ac:dyDescent="0.15">
      <c r="A26" s="7">
        <v>24</v>
      </c>
      <c r="B26" s="6" t="s">
        <v>105</v>
      </c>
      <c r="C26" s="10" t="s">
        <v>106</v>
      </c>
      <c r="D26" s="6" t="s">
        <v>107</v>
      </c>
      <c r="E26" s="8" t="s">
        <v>74</v>
      </c>
      <c r="F26" s="7">
        <v>2080</v>
      </c>
      <c r="G26" s="7">
        <v>0</v>
      </c>
      <c r="H26" s="7">
        <v>199</v>
      </c>
      <c r="I26" s="12">
        <v>825930</v>
      </c>
      <c r="J26" s="12">
        <v>249600</v>
      </c>
      <c r="K26" s="7">
        <v>239200</v>
      </c>
      <c r="L26" s="12">
        <v>53730</v>
      </c>
      <c r="M26" s="12">
        <v>53730</v>
      </c>
      <c r="N26" s="12">
        <f t="shared" si="4"/>
        <v>117172</v>
      </c>
      <c r="O26" s="12">
        <v>39300</v>
      </c>
      <c r="P26" s="12">
        <f t="shared" si="5"/>
        <v>15720</v>
      </c>
      <c r="Q26" s="12">
        <f t="shared" si="6"/>
        <v>132892</v>
      </c>
      <c r="R26" s="7">
        <v>0</v>
      </c>
      <c r="S26" s="12">
        <f t="shared" si="3"/>
        <v>132892</v>
      </c>
      <c r="T26" s="6" t="s">
        <v>108</v>
      </c>
    </row>
    <row r="27" spans="1:20" ht="42" customHeight="1" x14ac:dyDescent="0.15">
      <c r="A27" s="7">
        <v>25</v>
      </c>
      <c r="B27" s="6" t="s">
        <v>109</v>
      </c>
      <c r="C27" s="10" t="s">
        <v>110</v>
      </c>
      <c r="D27" s="6" t="s">
        <v>111</v>
      </c>
      <c r="E27" s="6" t="s">
        <v>79</v>
      </c>
      <c r="F27" s="7">
        <v>1280</v>
      </c>
      <c r="G27" s="7">
        <v>0</v>
      </c>
      <c r="H27" s="7">
        <v>0</v>
      </c>
      <c r="I27" s="12">
        <v>226120</v>
      </c>
      <c r="J27" s="12">
        <v>198400</v>
      </c>
      <c r="K27" s="12">
        <v>198400</v>
      </c>
      <c r="L27" s="12">
        <v>0</v>
      </c>
      <c r="M27" s="12">
        <v>0</v>
      </c>
      <c r="N27" s="12">
        <f t="shared" si="4"/>
        <v>79360</v>
      </c>
      <c r="O27" s="12">
        <v>27720</v>
      </c>
      <c r="P27" s="12">
        <f t="shared" si="5"/>
        <v>11088</v>
      </c>
      <c r="Q27" s="12">
        <f t="shared" si="6"/>
        <v>90448</v>
      </c>
      <c r="R27" s="7">
        <v>0</v>
      </c>
      <c r="S27" s="12">
        <f t="shared" si="3"/>
        <v>90448</v>
      </c>
      <c r="T27" s="6" t="s">
        <v>112</v>
      </c>
    </row>
    <row r="28" spans="1:20" s="2" customFormat="1" ht="30" customHeight="1" x14ac:dyDescent="0.15">
      <c r="A28" s="7">
        <v>26</v>
      </c>
      <c r="B28" s="11"/>
      <c r="C28" s="10" t="s">
        <v>113</v>
      </c>
      <c r="D28" s="6" t="s">
        <v>114</v>
      </c>
      <c r="E28" s="6" t="s">
        <v>15</v>
      </c>
      <c r="F28" s="7">
        <v>0</v>
      </c>
      <c r="G28" s="7">
        <v>856</v>
      </c>
      <c r="H28" s="7">
        <v>0</v>
      </c>
      <c r="I28" s="7">
        <v>25500</v>
      </c>
      <c r="J28" s="7">
        <v>25500</v>
      </c>
      <c r="K28" s="7">
        <v>25500</v>
      </c>
      <c r="L28" s="7">
        <v>0</v>
      </c>
      <c r="M28" s="7">
        <v>0</v>
      </c>
      <c r="N28" s="12">
        <f t="shared" si="4"/>
        <v>10200</v>
      </c>
      <c r="O28" s="12">
        <v>0</v>
      </c>
      <c r="P28" s="12">
        <f t="shared" si="5"/>
        <v>0</v>
      </c>
      <c r="Q28" s="12">
        <f t="shared" si="6"/>
        <v>10200</v>
      </c>
      <c r="R28" s="7">
        <v>0</v>
      </c>
      <c r="S28" s="12">
        <f t="shared" si="3"/>
        <v>10200</v>
      </c>
      <c r="T28" s="6"/>
    </row>
    <row r="29" spans="1:20" s="2" customFormat="1" ht="44.1" customHeight="1" x14ac:dyDescent="0.15">
      <c r="A29" s="7">
        <v>27</v>
      </c>
      <c r="B29" s="6" t="s">
        <v>115</v>
      </c>
      <c r="C29" s="6" t="s">
        <v>116</v>
      </c>
      <c r="D29" s="6" t="s">
        <v>117</v>
      </c>
      <c r="E29" s="8" t="s">
        <v>118</v>
      </c>
      <c r="F29" s="7">
        <v>2560</v>
      </c>
      <c r="G29" s="7">
        <v>0</v>
      </c>
      <c r="H29" s="7">
        <v>47</v>
      </c>
      <c r="I29" s="7">
        <v>388325</v>
      </c>
      <c r="J29" s="7">
        <v>294400</v>
      </c>
      <c r="K29" s="7">
        <v>294400</v>
      </c>
      <c r="L29" s="7">
        <v>17625</v>
      </c>
      <c r="M29" s="7">
        <v>13865</v>
      </c>
      <c r="N29" s="12">
        <f t="shared" si="4"/>
        <v>123306</v>
      </c>
      <c r="O29" s="12">
        <v>76300</v>
      </c>
      <c r="P29" s="12">
        <f t="shared" si="5"/>
        <v>30520</v>
      </c>
      <c r="Q29" s="12">
        <f t="shared" si="6"/>
        <v>153826</v>
      </c>
      <c r="R29" s="7">
        <v>0</v>
      </c>
      <c r="S29" s="12">
        <f t="shared" si="3"/>
        <v>153826</v>
      </c>
      <c r="T29" s="6" t="s">
        <v>119</v>
      </c>
    </row>
    <row r="30" spans="1:20" s="2" customFormat="1" ht="41.1" customHeight="1" x14ac:dyDescent="0.15">
      <c r="A30" s="7">
        <v>28</v>
      </c>
      <c r="B30" s="6" t="s">
        <v>120</v>
      </c>
      <c r="C30" s="6" t="s">
        <v>121</v>
      </c>
      <c r="D30" s="6" t="s">
        <v>122</v>
      </c>
      <c r="E30" s="6" t="s">
        <v>16</v>
      </c>
      <c r="F30" s="7">
        <v>1152</v>
      </c>
      <c r="G30" s="7">
        <v>0</v>
      </c>
      <c r="H30" s="7">
        <v>0</v>
      </c>
      <c r="I30" s="7">
        <v>173760</v>
      </c>
      <c r="J30" s="7">
        <v>138240</v>
      </c>
      <c r="K30" s="7">
        <v>132480</v>
      </c>
      <c r="L30" s="7">
        <v>0</v>
      </c>
      <c r="M30" s="7">
        <v>0</v>
      </c>
      <c r="N30" s="12">
        <f t="shared" si="4"/>
        <v>52992</v>
      </c>
      <c r="O30" s="12">
        <v>35520</v>
      </c>
      <c r="P30" s="12">
        <f t="shared" si="5"/>
        <v>14208</v>
      </c>
      <c r="Q30" s="12">
        <f t="shared" si="6"/>
        <v>67200</v>
      </c>
      <c r="R30" s="7">
        <v>0</v>
      </c>
      <c r="S30" s="12">
        <f t="shared" si="3"/>
        <v>67200</v>
      </c>
      <c r="T30" s="6" t="s">
        <v>123</v>
      </c>
    </row>
    <row r="31" spans="1:20" s="2" customFormat="1" ht="63" customHeight="1" x14ac:dyDescent="0.15">
      <c r="A31" s="7">
        <v>29</v>
      </c>
      <c r="B31" s="6" t="s">
        <v>124</v>
      </c>
      <c r="C31" s="6" t="s">
        <v>125</v>
      </c>
      <c r="D31" s="6" t="s">
        <v>126</v>
      </c>
      <c r="E31" s="8" t="s">
        <v>37</v>
      </c>
      <c r="F31" s="7">
        <v>3840</v>
      </c>
      <c r="G31" s="7">
        <v>0</v>
      </c>
      <c r="H31" s="7">
        <v>197</v>
      </c>
      <c r="I31" s="7">
        <v>670270</v>
      </c>
      <c r="J31" s="7">
        <v>526080</v>
      </c>
      <c r="K31" s="7">
        <v>506880</v>
      </c>
      <c r="L31" s="7">
        <v>59000</v>
      </c>
      <c r="M31" s="7">
        <v>58115</v>
      </c>
      <c r="N31" s="12">
        <f t="shared" si="4"/>
        <v>225998</v>
      </c>
      <c r="O31" s="12">
        <v>85190</v>
      </c>
      <c r="P31" s="12">
        <f t="shared" si="5"/>
        <v>34076</v>
      </c>
      <c r="Q31" s="12">
        <f t="shared" si="6"/>
        <v>260074</v>
      </c>
      <c r="R31" s="7">
        <v>0</v>
      </c>
      <c r="S31" s="12">
        <f t="shared" si="3"/>
        <v>260074</v>
      </c>
      <c r="T31" s="6" t="s">
        <v>127</v>
      </c>
    </row>
    <row r="32" spans="1:20" s="2" customFormat="1" ht="48.95" customHeight="1" x14ac:dyDescent="0.15">
      <c r="A32" s="7">
        <v>30</v>
      </c>
      <c r="B32" s="6" t="s">
        <v>128</v>
      </c>
      <c r="C32" s="6" t="s">
        <v>129</v>
      </c>
      <c r="D32" s="6" t="s">
        <v>130</v>
      </c>
      <c r="E32" s="8" t="s">
        <v>131</v>
      </c>
      <c r="F32" s="7">
        <v>2336</v>
      </c>
      <c r="G32" s="7">
        <v>0</v>
      </c>
      <c r="H32" s="7">
        <v>287</v>
      </c>
      <c r="I32" s="7">
        <v>554120</v>
      </c>
      <c r="J32" s="7">
        <v>373760</v>
      </c>
      <c r="K32" s="7">
        <v>362080</v>
      </c>
      <c r="L32" s="7">
        <v>80360</v>
      </c>
      <c r="M32" s="7">
        <v>80360</v>
      </c>
      <c r="N32" s="12">
        <f t="shared" si="4"/>
        <v>176976</v>
      </c>
      <c r="O32" s="12">
        <v>100000</v>
      </c>
      <c r="P32" s="12">
        <f t="shared" si="5"/>
        <v>40000</v>
      </c>
      <c r="Q32" s="12">
        <f t="shared" si="6"/>
        <v>216976</v>
      </c>
      <c r="R32" s="7">
        <v>0</v>
      </c>
      <c r="S32" s="12">
        <f t="shared" si="3"/>
        <v>216976</v>
      </c>
      <c r="T32" s="6" t="s">
        <v>132</v>
      </c>
    </row>
    <row r="33" spans="1:20" s="2" customFormat="1" ht="44.1" customHeight="1" x14ac:dyDescent="0.15">
      <c r="A33" s="7">
        <v>31</v>
      </c>
      <c r="B33" s="6" t="s">
        <v>133</v>
      </c>
      <c r="C33" s="6" t="s">
        <v>134</v>
      </c>
      <c r="D33" s="6" t="s">
        <v>135</v>
      </c>
      <c r="E33" s="8" t="s">
        <v>74</v>
      </c>
      <c r="F33" s="7">
        <v>4736</v>
      </c>
      <c r="G33" s="7">
        <v>0</v>
      </c>
      <c r="H33" s="7">
        <v>580</v>
      </c>
      <c r="I33" s="7">
        <v>1017900</v>
      </c>
      <c r="J33" s="7">
        <v>662400</v>
      </c>
      <c r="K33" s="7">
        <v>652160</v>
      </c>
      <c r="L33" s="7">
        <v>217500</v>
      </c>
      <c r="M33" s="7">
        <v>217500</v>
      </c>
      <c r="N33" s="12">
        <f t="shared" si="4"/>
        <v>347864</v>
      </c>
      <c r="O33" s="12">
        <v>138000</v>
      </c>
      <c r="P33" s="12">
        <f t="shared" si="5"/>
        <v>55200</v>
      </c>
      <c r="Q33" s="12">
        <f t="shared" si="6"/>
        <v>403064</v>
      </c>
      <c r="R33" s="7">
        <v>0</v>
      </c>
      <c r="S33" s="12">
        <f t="shared" si="3"/>
        <v>403064</v>
      </c>
      <c r="T33" s="6" t="s">
        <v>136</v>
      </c>
    </row>
    <row r="34" spans="1:20" s="2" customFormat="1" ht="30" customHeight="1" x14ac:dyDescent="0.15">
      <c r="A34" s="7">
        <v>32</v>
      </c>
      <c r="B34" s="6" t="s">
        <v>137</v>
      </c>
      <c r="C34" s="6" t="s">
        <v>137</v>
      </c>
      <c r="D34" s="6" t="s">
        <v>138</v>
      </c>
      <c r="E34" s="6" t="s">
        <v>16</v>
      </c>
      <c r="F34" s="7">
        <v>832</v>
      </c>
      <c r="G34" s="7">
        <v>0</v>
      </c>
      <c r="H34" s="7">
        <v>0</v>
      </c>
      <c r="I34" s="7">
        <v>127180</v>
      </c>
      <c r="J34" s="7">
        <v>95680</v>
      </c>
      <c r="K34" s="7">
        <v>95680</v>
      </c>
      <c r="L34" s="7">
        <v>0</v>
      </c>
      <c r="M34" s="7">
        <v>0</v>
      </c>
      <c r="N34" s="12">
        <f t="shared" si="4"/>
        <v>38272</v>
      </c>
      <c r="O34" s="12">
        <v>31500</v>
      </c>
      <c r="P34" s="12">
        <f t="shared" si="5"/>
        <v>12600</v>
      </c>
      <c r="Q34" s="12">
        <f t="shared" si="6"/>
        <v>50872</v>
      </c>
      <c r="R34" s="7">
        <v>0</v>
      </c>
      <c r="S34" s="12">
        <f t="shared" si="3"/>
        <v>50872</v>
      </c>
      <c r="T34" s="6" t="s">
        <v>139</v>
      </c>
    </row>
    <row r="35" spans="1:20" s="2" customFormat="1" ht="53.1" customHeight="1" x14ac:dyDescent="0.15">
      <c r="A35" s="7">
        <v>33</v>
      </c>
      <c r="B35" s="6" t="s">
        <v>140</v>
      </c>
      <c r="C35" s="6" t="s">
        <v>141</v>
      </c>
      <c r="D35" s="6" t="s">
        <v>142</v>
      </c>
      <c r="E35" s="6" t="s">
        <v>46</v>
      </c>
      <c r="F35" s="7">
        <v>0</v>
      </c>
      <c r="G35" s="7">
        <v>3096</v>
      </c>
      <c r="H35" s="7">
        <v>0</v>
      </c>
      <c r="I35" s="7">
        <v>352240</v>
      </c>
      <c r="J35" s="7">
        <v>185760</v>
      </c>
      <c r="K35" s="7">
        <v>154800</v>
      </c>
      <c r="L35" s="7">
        <v>0</v>
      </c>
      <c r="M35" s="7">
        <v>0</v>
      </c>
      <c r="N35" s="12">
        <f t="shared" si="4"/>
        <v>61920</v>
      </c>
      <c r="O35" s="12">
        <v>166480</v>
      </c>
      <c r="P35" s="12">
        <f t="shared" si="5"/>
        <v>66592</v>
      </c>
      <c r="Q35" s="12">
        <f t="shared" si="6"/>
        <v>128512</v>
      </c>
      <c r="R35" s="7">
        <v>0</v>
      </c>
      <c r="S35" s="12">
        <f t="shared" si="3"/>
        <v>128512</v>
      </c>
      <c r="T35" s="6" t="s">
        <v>143</v>
      </c>
    </row>
    <row r="36" spans="1:20" s="2" customFormat="1" ht="44.1" customHeight="1" x14ac:dyDescent="0.15">
      <c r="A36" s="7">
        <v>34</v>
      </c>
      <c r="B36" s="6" t="s">
        <v>144</v>
      </c>
      <c r="C36" s="6" t="s">
        <v>145</v>
      </c>
      <c r="D36" s="6" t="s">
        <v>146</v>
      </c>
      <c r="E36" s="6" t="s">
        <v>79</v>
      </c>
      <c r="F36" s="7">
        <v>2304</v>
      </c>
      <c r="G36" s="7">
        <v>0</v>
      </c>
      <c r="H36" s="7">
        <v>0</v>
      </c>
      <c r="I36" s="7">
        <v>451380</v>
      </c>
      <c r="J36" s="7">
        <v>368640</v>
      </c>
      <c r="K36" s="7">
        <v>357120</v>
      </c>
      <c r="L36" s="7">
        <v>0</v>
      </c>
      <c r="M36" s="7">
        <v>0</v>
      </c>
      <c r="N36" s="12">
        <f t="shared" si="4"/>
        <v>142848</v>
      </c>
      <c r="O36" s="12">
        <v>82740</v>
      </c>
      <c r="P36" s="12">
        <f t="shared" si="5"/>
        <v>33096</v>
      </c>
      <c r="Q36" s="12">
        <f t="shared" si="6"/>
        <v>175944</v>
      </c>
      <c r="R36" s="7">
        <v>0</v>
      </c>
      <c r="S36" s="12">
        <f t="shared" si="3"/>
        <v>175944</v>
      </c>
      <c r="T36" s="6" t="s">
        <v>147</v>
      </c>
    </row>
    <row r="37" spans="1:20" ht="39" customHeight="1" x14ac:dyDescent="0.15">
      <c r="A37" s="23" t="s">
        <v>148</v>
      </c>
      <c r="B37" s="23"/>
      <c r="C37" s="23"/>
      <c r="D37" s="23"/>
      <c r="E37" s="23"/>
      <c r="F37" s="12">
        <f t="shared" ref="F37:L37" si="7">SUM(F3:F36)</f>
        <v>53664</v>
      </c>
      <c r="G37" s="12">
        <f t="shared" si="7"/>
        <v>11072</v>
      </c>
      <c r="H37" s="12">
        <f t="shared" si="7"/>
        <v>2790</v>
      </c>
      <c r="I37" s="12">
        <f t="shared" si="7"/>
        <v>11560468.6</v>
      </c>
      <c r="J37" s="12">
        <f t="shared" si="7"/>
        <v>8047917.5999999996</v>
      </c>
      <c r="K37" s="12">
        <f t="shared" si="7"/>
        <v>7865389.5999999996</v>
      </c>
      <c r="L37" s="12">
        <f t="shared" si="7"/>
        <v>1011320</v>
      </c>
      <c r="M37" s="12">
        <f t="shared" ref="M37:S37" si="8">SUM(M3:M36)</f>
        <v>941425</v>
      </c>
      <c r="N37" s="18">
        <f t="shared" si="8"/>
        <v>3522725.84</v>
      </c>
      <c r="O37" s="12">
        <f t="shared" si="8"/>
        <v>2017931</v>
      </c>
      <c r="P37" s="12">
        <f t="shared" si="8"/>
        <v>807172.4</v>
      </c>
      <c r="Q37" s="12">
        <f t="shared" si="8"/>
        <v>4329898.24</v>
      </c>
      <c r="R37" s="12">
        <f t="shared" si="8"/>
        <v>240000</v>
      </c>
      <c r="S37" s="18">
        <f t="shared" si="8"/>
        <v>4089898.24</v>
      </c>
      <c r="T37" s="20"/>
    </row>
  </sheetData>
  <mergeCells count="2">
    <mergeCell ref="A1:T1"/>
    <mergeCell ref="A37:E37"/>
  </mergeCells>
  <phoneticPr fontId="8" type="noConversion"/>
  <pageMargins left="0.16944444444444401" right="0.118055555555556" top="0.36944444444444402" bottom="0.196527777777778" header="0.511811023622047" footer="0.23622047244094499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2025-04-23T01:25:00Z</cp:lastPrinted>
  <dcterms:created xsi:type="dcterms:W3CDTF">2024-12-25T06:02:00Z</dcterms:created>
  <dcterms:modified xsi:type="dcterms:W3CDTF">2025-06-30T02:19:11Z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ED095441C3B3441494F24C966AB3F616_11</vt:lpwstr>
  </property>
  <property fmtid="{D5CDD505-2E9C-101B-9397-08002B2CF9AE}" pid="3" name="KSOProductBuildVer">
    <vt:lpwstr>2052-12.1.0.21541</vt:lpwstr>
  </property>
</Properties>
</file>