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1"/>
  </bookViews>
  <sheets>
    <sheet name="Sheet1" sheetId="1" r:id="rId1"/>
    <sheet name="费用及收入明细表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2"/>
  <c r="D57" s="1"/>
  <c r="C55"/>
  <c r="B55"/>
  <c r="D53"/>
  <c r="D52"/>
  <c r="D51"/>
  <c r="D50"/>
  <c r="D46"/>
  <c r="D45"/>
  <c r="D44"/>
  <c r="D43"/>
  <c r="C42"/>
  <c r="B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C23"/>
  <c r="B23"/>
  <c r="D23" s="1"/>
  <c r="D22"/>
  <c r="D21"/>
  <c r="D20"/>
  <c r="D19"/>
  <c r="D18"/>
  <c r="D17"/>
  <c r="D16"/>
  <c r="D15"/>
  <c r="D14"/>
  <c r="D13"/>
  <c r="D12"/>
  <c r="D11"/>
  <c r="D10"/>
  <c r="D9"/>
  <c r="D8"/>
  <c r="D7"/>
  <c r="D6"/>
  <c r="D5"/>
  <c r="C4"/>
  <c r="B4"/>
  <c r="D29" i="1"/>
  <c r="D27"/>
  <c r="D26"/>
  <c r="D25"/>
  <c r="D24"/>
  <c r="C24"/>
  <c r="B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C5"/>
  <c r="C28" s="1"/>
  <c r="C30" s="1"/>
  <c r="B5"/>
  <c r="B28" s="1"/>
  <c r="B47" i="2" l="1"/>
  <c r="D42"/>
  <c r="C47"/>
  <c r="D4"/>
  <c r="D28" i="1"/>
  <c r="D30" s="1"/>
  <c r="B30"/>
  <c r="D47" i="2" l="1"/>
</calcChain>
</file>

<file path=xl/sharedStrings.xml><?xml version="1.0" encoding="utf-8"?>
<sst xmlns="http://schemas.openxmlformats.org/spreadsheetml/2006/main" count="92" uniqueCount="61">
  <si>
    <t>附表1</t>
  </si>
  <si>
    <t>2018-2019年10月运营成本核算表</t>
  </si>
  <si>
    <t>单位：元</t>
  </si>
  <si>
    <t>项目</t>
  </si>
  <si>
    <t>2018年(核定数)</t>
  </si>
  <si>
    <t>2019年1-10月(核定数)</t>
  </si>
  <si>
    <t>合计</t>
  </si>
  <si>
    <t>一、运输支出</t>
  </si>
  <si>
    <t>燃料</t>
  </si>
  <si>
    <t>纯电动车充电费</t>
  </si>
  <si>
    <t>工资</t>
  </si>
  <si>
    <t>折旧费</t>
  </si>
  <si>
    <t>车辆保险费</t>
  </si>
  <si>
    <t>车辆年检费</t>
  </si>
  <si>
    <t>修理</t>
  </si>
  <si>
    <t>洗车费</t>
  </si>
  <si>
    <t>事故损失</t>
  </si>
  <si>
    <t>福利费</t>
  </si>
  <si>
    <t>安全经费</t>
  </si>
  <si>
    <t>无拒载投诉奖</t>
  </si>
  <si>
    <t>线路纯净水</t>
  </si>
  <si>
    <t>场地建设</t>
  </si>
  <si>
    <t>车辆识别</t>
  </si>
  <si>
    <t>其他</t>
  </si>
  <si>
    <t>二、管理费用</t>
  </si>
  <si>
    <t>三、财务费用</t>
  </si>
  <si>
    <t>四、需要冲减的费用</t>
  </si>
  <si>
    <t>营运补贴</t>
  </si>
  <si>
    <t>老年免票补贴</t>
  </si>
  <si>
    <t>广告收入</t>
  </si>
  <si>
    <t>五、费用合计</t>
  </si>
  <si>
    <t>营运收入合计</t>
  </si>
  <si>
    <t>每人每次票价</t>
  </si>
  <si>
    <t>2018-2019年10月运营成本核算表（企业成本）</t>
  </si>
  <si>
    <t>2018年</t>
  </si>
  <si>
    <t>2019年1-10月</t>
  </si>
  <si>
    <t>老年乘车免票款</t>
  </si>
  <si>
    <t>付购电动车款</t>
  </si>
  <si>
    <t>差旅费</t>
  </si>
  <si>
    <t>业务招待费</t>
  </si>
  <si>
    <t>办公费</t>
  </si>
  <si>
    <t>水电费</t>
  </si>
  <si>
    <t>责任制兑现</t>
  </si>
  <si>
    <t>职工工资</t>
  </si>
  <si>
    <t>职工生活费</t>
  </si>
  <si>
    <t>油料</t>
  </si>
  <si>
    <t>其它</t>
  </si>
  <si>
    <t>养老金</t>
  </si>
  <si>
    <t>点钞工资</t>
  </si>
  <si>
    <t>退伍军人岗位补贴</t>
  </si>
  <si>
    <t>防暑降温</t>
  </si>
  <si>
    <t>项目服务费</t>
  </si>
  <si>
    <t>职工医疗保险</t>
  </si>
  <si>
    <t>维修制作费</t>
  </si>
  <si>
    <t>手续费</t>
  </si>
  <si>
    <t>利息收入</t>
  </si>
  <si>
    <t>利息支出</t>
  </si>
  <si>
    <t>四、费用合计</t>
  </si>
  <si>
    <t>收  入  明   细     表</t>
  </si>
  <si>
    <t>收入</t>
  </si>
  <si>
    <t>燃油补贴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</si>
</sst>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3" fontId="6" fillId="0" borderId="1" xfId="1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43" fontId="6" fillId="0" borderId="3" xfId="1" applyFont="1" applyFill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workbookViewId="0">
      <selection activeCell="E10" sqref="E10"/>
    </sheetView>
  </sheetViews>
  <sheetFormatPr defaultRowHeight="13.5"/>
  <cols>
    <col min="1" max="1" width="26" customWidth="1"/>
    <col min="2" max="2" width="26.625" customWidth="1"/>
    <col min="3" max="3" width="29.25" customWidth="1"/>
    <col min="4" max="4" width="27.375" customWidth="1"/>
  </cols>
  <sheetData>
    <row r="1" spans="1:4">
      <c r="A1" t="s">
        <v>0</v>
      </c>
    </row>
    <row r="2" spans="1:4" ht="31.5">
      <c r="A2" s="16" t="s">
        <v>1</v>
      </c>
      <c r="B2" s="16"/>
      <c r="C2" s="16"/>
      <c r="D2" s="16"/>
    </row>
    <row r="3" spans="1:4" ht="14.25">
      <c r="A3" s="1"/>
      <c r="B3" s="1"/>
      <c r="C3" s="2" t="s">
        <v>2</v>
      </c>
    </row>
    <row r="4" spans="1:4" ht="18.75">
      <c r="A4" s="3" t="s">
        <v>3</v>
      </c>
      <c r="B4" s="3" t="s">
        <v>4</v>
      </c>
      <c r="C4" s="4" t="s">
        <v>5</v>
      </c>
      <c r="D4" s="5" t="s">
        <v>6</v>
      </c>
    </row>
    <row r="5" spans="1:4" ht="18.75">
      <c r="A5" s="6" t="s">
        <v>7</v>
      </c>
      <c r="B5" s="7">
        <f>B6+B8+B9+B10+B11+B12+B13+B14+B15+B16+B17+B18+B19+B20+B21++B7</f>
        <v>14273592.569999998</v>
      </c>
      <c r="C5" s="7">
        <f>C6+C7+C8+C9+C10+C11+C12+C13+C14+C15+C16+C17+C18+C19+C20+C21</f>
        <v>15312519.18</v>
      </c>
      <c r="D5" s="7">
        <f t="shared" ref="D5:D29" si="0">B5+C5</f>
        <v>29586111.75</v>
      </c>
    </row>
    <row r="6" spans="1:4" ht="18.75">
      <c r="A6" s="8" t="s">
        <v>8</v>
      </c>
      <c r="B6" s="9">
        <v>6110433.8499999996</v>
      </c>
      <c r="C6" s="10">
        <v>5565325.3300000001</v>
      </c>
      <c r="D6" s="9">
        <f t="shared" si="0"/>
        <v>11675759.18</v>
      </c>
    </row>
    <row r="7" spans="1:4" ht="18.75">
      <c r="A7" s="8" t="s">
        <v>9</v>
      </c>
      <c r="B7" s="9"/>
      <c r="C7" s="9">
        <v>350000</v>
      </c>
      <c r="D7" s="9">
        <f t="shared" si="0"/>
        <v>350000</v>
      </c>
    </row>
    <row r="8" spans="1:4" ht="18.75">
      <c r="A8" s="8" t="s">
        <v>10</v>
      </c>
      <c r="B8" s="9">
        <v>3377181</v>
      </c>
      <c r="C8" s="10">
        <v>4229235</v>
      </c>
      <c r="D8" s="9">
        <f t="shared" si="0"/>
        <v>7606416</v>
      </c>
    </row>
    <row r="9" spans="1:4" ht="18.75">
      <c r="A9" s="8" t="s">
        <v>11</v>
      </c>
      <c r="B9" s="9">
        <v>1905573.63</v>
      </c>
      <c r="C9" s="9">
        <v>2676605.31</v>
      </c>
      <c r="D9" s="9">
        <f t="shared" si="0"/>
        <v>4582178.9399999995</v>
      </c>
    </row>
    <row r="10" spans="1:4" ht="18.75">
      <c r="A10" s="8" t="s">
        <v>12</v>
      </c>
      <c r="B10" s="9">
        <v>1126036.1100000001</v>
      </c>
      <c r="C10" s="9">
        <v>922507.54</v>
      </c>
      <c r="D10" s="9">
        <f t="shared" si="0"/>
        <v>2048543.6500000001</v>
      </c>
    </row>
    <row r="11" spans="1:4" ht="18.75">
      <c r="A11" s="8" t="s">
        <v>13</v>
      </c>
      <c r="B11" s="9">
        <v>56870</v>
      </c>
      <c r="C11" s="10">
        <v>37600</v>
      </c>
      <c r="D11" s="9">
        <f t="shared" si="0"/>
        <v>94470</v>
      </c>
    </row>
    <row r="12" spans="1:4" ht="18.75">
      <c r="A12" s="8" t="s">
        <v>14</v>
      </c>
      <c r="B12" s="9">
        <v>961270.59</v>
      </c>
      <c r="C12" s="9">
        <v>762389</v>
      </c>
      <c r="D12" s="9">
        <f t="shared" si="0"/>
        <v>1723659.5899999999</v>
      </c>
    </row>
    <row r="13" spans="1:4" ht="18.75">
      <c r="A13" s="8" t="s">
        <v>15</v>
      </c>
      <c r="B13" s="9">
        <v>224003</v>
      </c>
      <c r="C13" s="10">
        <v>263088</v>
      </c>
      <c r="D13" s="9">
        <f t="shared" si="0"/>
        <v>487091</v>
      </c>
    </row>
    <row r="14" spans="1:4" ht="18.75">
      <c r="A14" s="8" t="s">
        <v>16</v>
      </c>
      <c r="B14" s="9">
        <v>136063.62</v>
      </c>
      <c r="C14" s="10">
        <v>180825.60000000001</v>
      </c>
      <c r="D14" s="9">
        <f t="shared" si="0"/>
        <v>316889.21999999997</v>
      </c>
    </row>
    <row r="15" spans="1:4" ht="18.75">
      <c r="A15" s="8" t="s">
        <v>17</v>
      </c>
      <c r="B15" s="9">
        <v>9039</v>
      </c>
      <c r="C15" s="9">
        <v>1270</v>
      </c>
      <c r="D15" s="9">
        <f t="shared" si="0"/>
        <v>10309</v>
      </c>
    </row>
    <row r="16" spans="1:4" ht="18.75">
      <c r="A16" s="8" t="s">
        <v>18</v>
      </c>
      <c r="B16" s="9">
        <v>163967.76999999999</v>
      </c>
      <c r="C16" s="9">
        <v>186770.56</v>
      </c>
      <c r="D16" s="9">
        <f t="shared" si="0"/>
        <v>350738.32999999996</v>
      </c>
    </row>
    <row r="17" spans="1:4" ht="18.75">
      <c r="A17" s="8" t="s">
        <v>19</v>
      </c>
      <c r="B17" s="9">
        <v>25917</v>
      </c>
      <c r="C17" s="9"/>
      <c r="D17" s="9">
        <f t="shared" si="0"/>
        <v>25917</v>
      </c>
    </row>
    <row r="18" spans="1:4" ht="18.75">
      <c r="A18" s="8" t="s">
        <v>20</v>
      </c>
      <c r="B18" s="9"/>
      <c r="C18" s="10">
        <v>20315</v>
      </c>
      <c r="D18" s="9">
        <f t="shared" si="0"/>
        <v>20315</v>
      </c>
    </row>
    <row r="19" spans="1:4" ht="18.75">
      <c r="A19" s="8" t="s">
        <v>21</v>
      </c>
      <c r="B19" s="9">
        <v>29340</v>
      </c>
      <c r="C19" s="9"/>
      <c r="D19" s="9">
        <f t="shared" si="0"/>
        <v>29340</v>
      </c>
    </row>
    <row r="20" spans="1:4" ht="18.75">
      <c r="A20" s="11" t="s">
        <v>22</v>
      </c>
      <c r="C20" s="12">
        <v>44800</v>
      </c>
      <c r="D20" s="9">
        <f t="shared" si="0"/>
        <v>44800</v>
      </c>
    </row>
    <row r="21" spans="1:4" ht="18.75">
      <c r="A21" s="8" t="s">
        <v>23</v>
      </c>
      <c r="B21" s="9">
        <v>147897</v>
      </c>
      <c r="C21" s="10">
        <v>71787.839999999997</v>
      </c>
      <c r="D21" s="9">
        <f t="shared" si="0"/>
        <v>219684.84</v>
      </c>
    </row>
    <row r="22" spans="1:4" ht="18.75">
      <c r="A22" s="6" t="s">
        <v>24</v>
      </c>
      <c r="B22" s="7">
        <v>2859281.79</v>
      </c>
      <c r="C22" s="7">
        <v>2503766.2999999998</v>
      </c>
      <c r="D22" s="7">
        <f t="shared" si="0"/>
        <v>5363048.09</v>
      </c>
    </row>
    <row r="23" spans="1:4" ht="18.75">
      <c r="A23" s="6" t="s">
        <v>25</v>
      </c>
      <c r="B23" s="7">
        <v>1388442.35</v>
      </c>
      <c r="C23" s="13">
        <v>1639221.52</v>
      </c>
      <c r="D23" s="7">
        <f t="shared" si="0"/>
        <v>3027663.87</v>
      </c>
    </row>
    <row r="24" spans="1:4" ht="18.75">
      <c r="A24" s="6" t="s">
        <v>26</v>
      </c>
      <c r="B24" s="7">
        <f>B25+B26+B27</f>
        <v>3437850.9299999997</v>
      </c>
      <c r="C24" s="13">
        <f>C25+C26+C27</f>
        <v>3047667</v>
      </c>
      <c r="D24" s="7">
        <f t="shared" si="0"/>
        <v>6485517.9299999997</v>
      </c>
    </row>
    <row r="25" spans="1:4" ht="18.75">
      <c r="A25" s="8" t="s">
        <v>27</v>
      </c>
      <c r="B25" s="9">
        <v>2069850.93</v>
      </c>
      <c r="C25" s="9">
        <v>2001667</v>
      </c>
      <c r="D25" s="9">
        <f t="shared" si="0"/>
        <v>4071517.9299999997</v>
      </c>
    </row>
    <row r="26" spans="1:4" ht="18.75">
      <c r="A26" s="8" t="s">
        <v>28</v>
      </c>
      <c r="B26" s="9">
        <v>1200000</v>
      </c>
      <c r="C26" s="10">
        <v>900000</v>
      </c>
      <c r="D26" s="9">
        <f t="shared" si="0"/>
        <v>2100000</v>
      </c>
    </row>
    <row r="27" spans="1:4" ht="18.75">
      <c r="A27" s="8" t="s">
        <v>29</v>
      </c>
      <c r="B27" s="9">
        <v>168000</v>
      </c>
      <c r="C27" s="9">
        <v>146000</v>
      </c>
      <c r="D27" s="9">
        <f t="shared" si="0"/>
        <v>314000</v>
      </c>
    </row>
    <row r="28" spans="1:4" ht="18.75">
      <c r="A28" s="6" t="s">
        <v>30</v>
      </c>
      <c r="B28" s="7">
        <f>B5+B22+B23-B24</f>
        <v>15083465.780000001</v>
      </c>
      <c r="C28" s="7">
        <f>C5+C22+C23-C24</f>
        <v>16407840</v>
      </c>
      <c r="D28" s="7">
        <f t="shared" si="0"/>
        <v>31491305.780000001</v>
      </c>
    </row>
    <row r="29" spans="1:4" ht="18.75">
      <c r="A29" s="6" t="s">
        <v>31</v>
      </c>
      <c r="B29" s="7">
        <v>8206292.7800000003</v>
      </c>
      <c r="C29" s="13">
        <v>9338717.6500000004</v>
      </c>
      <c r="D29" s="7">
        <f t="shared" si="0"/>
        <v>17545010.43</v>
      </c>
    </row>
    <row r="30" spans="1:4" ht="18.75">
      <c r="A30" s="3" t="s">
        <v>32</v>
      </c>
      <c r="B30" s="3">
        <f>B28/B29</f>
        <v>1.8380365147049995</v>
      </c>
      <c r="C30" s="3">
        <f>C28/C29</f>
        <v>1.7569692772540348</v>
      </c>
      <c r="D30" s="3">
        <f>D28/D29</f>
        <v>1.7948866947467528</v>
      </c>
    </row>
  </sheetData>
  <mergeCells count="1">
    <mergeCell ref="A2:D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7"/>
  <sheetViews>
    <sheetView tabSelected="1" workbookViewId="0">
      <selection activeCell="G26" sqref="G26"/>
    </sheetView>
  </sheetViews>
  <sheetFormatPr defaultRowHeight="13.5"/>
  <cols>
    <col min="1" max="1" width="28" customWidth="1"/>
    <col min="2" max="2" width="28.125" customWidth="1"/>
    <col min="3" max="3" width="27.25" customWidth="1"/>
    <col min="4" max="4" width="26.375" customWidth="1"/>
  </cols>
  <sheetData>
    <row r="1" spans="1:4" ht="31.5">
      <c r="A1" s="16" t="s">
        <v>33</v>
      </c>
      <c r="B1" s="16"/>
      <c r="C1" s="16"/>
      <c r="D1" s="16"/>
    </row>
    <row r="2" spans="1:4" ht="14.25">
      <c r="A2" s="17"/>
      <c r="B2" s="17"/>
      <c r="C2" s="2" t="s">
        <v>2</v>
      </c>
    </row>
    <row r="3" spans="1:4" ht="18.75">
      <c r="A3" s="3" t="s">
        <v>3</v>
      </c>
      <c r="B3" s="3" t="s">
        <v>34</v>
      </c>
      <c r="C3" s="4" t="s">
        <v>35</v>
      </c>
      <c r="D3" s="5" t="s">
        <v>6</v>
      </c>
    </row>
    <row r="4" spans="1:4" ht="18.75">
      <c r="A4" s="6" t="s">
        <v>7</v>
      </c>
      <c r="B4" s="7">
        <f>B5+B6+B7+B8+B9+B10+B11+B12+B13+B14+B15+B16+B17+B18+B19+B20+B21+B22</f>
        <v>15684997.939999999</v>
      </c>
      <c r="C4" s="7">
        <f>C5+C6+C7+C8+C9+C10+C11+C12+C13+C14+C15+C16+C17+C18+C19+C20+C21+C22</f>
        <v>31919867.869999997</v>
      </c>
      <c r="D4" s="14">
        <f>B4+C4</f>
        <v>47604865.809999995</v>
      </c>
    </row>
    <row r="5" spans="1:4" ht="18.75">
      <c r="A5" s="3" t="s">
        <v>8</v>
      </c>
      <c r="B5" s="9">
        <v>6110433.8499999996</v>
      </c>
      <c r="C5" s="10">
        <v>5565325.3300000001</v>
      </c>
      <c r="D5" s="14">
        <f t="shared" ref="D5:D53" si="0">B5+C5</f>
        <v>11675759.18</v>
      </c>
    </row>
    <row r="6" spans="1:4" ht="18.75">
      <c r="A6" s="3" t="s">
        <v>14</v>
      </c>
      <c r="B6" s="9">
        <v>961270.59</v>
      </c>
      <c r="C6" s="9">
        <v>762389</v>
      </c>
      <c r="D6" s="14">
        <f t="shared" si="0"/>
        <v>1723659.5899999999</v>
      </c>
    </row>
    <row r="7" spans="1:4" ht="18.75">
      <c r="A7" s="3" t="s">
        <v>16</v>
      </c>
      <c r="B7" s="9">
        <v>136063.62</v>
      </c>
      <c r="C7" s="10">
        <v>180825.60000000001</v>
      </c>
      <c r="D7" s="14">
        <f t="shared" si="0"/>
        <v>316889.21999999997</v>
      </c>
    </row>
    <row r="8" spans="1:4" ht="18.75">
      <c r="A8" s="3" t="s">
        <v>12</v>
      </c>
      <c r="B8" s="9">
        <v>1126036.1100000001</v>
      </c>
      <c r="C8" s="9">
        <v>922507.54</v>
      </c>
      <c r="D8" s="14">
        <f t="shared" si="0"/>
        <v>2048543.6500000001</v>
      </c>
    </row>
    <row r="9" spans="1:4" ht="18.75">
      <c r="A9" s="3" t="s">
        <v>13</v>
      </c>
      <c r="B9" s="9">
        <v>56870</v>
      </c>
      <c r="C9" s="10">
        <v>37600</v>
      </c>
      <c r="D9" s="14">
        <f t="shared" si="0"/>
        <v>94470</v>
      </c>
    </row>
    <row r="10" spans="1:4" ht="18.75">
      <c r="A10" s="3" t="s">
        <v>11</v>
      </c>
      <c r="B10" s="9">
        <v>3080744</v>
      </c>
      <c r="C10" s="9">
        <v>3186433</v>
      </c>
      <c r="D10" s="14">
        <f t="shared" si="0"/>
        <v>6267177</v>
      </c>
    </row>
    <row r="11" spans="1:4" ht="18.75">
      <c r="A11" s="3" t="s">
        <v>10</v>
      </c>
      <c r="B11" s="9">
        <v>3377181</v>
      </c>
      <c r="C11" s="10">
        <v>4836296</v>
      </c>
      <c r="D11" s="14">
        <f t="shared" si="0"/>
        <v>8213477</v>
      </c>
    </row>
    <row r="12" spans="1:4" ht="18.75">
      <c r="A12" s="3" t="s">
        <v>21</v>
      </c>
      <c r="B12" s="9">
        <v>29340</v>
      </c>
      <c r="C12" s="9"/>
      <c r="D12" s="14">
        <f t="shared" si="0"/>
        <v>29340</v>
      </c>
    </row>
    <row r="13" spans="1:4" ht="18.75">
      <c r="A13" s="3" t="s">
        <v>23</v>
      </c>
      <c r="B13" s="9">
        <v>147897</v>
      </c>
      <c r="C13" s="10">
        <v>71787.839999999997</v>
      </c>
      <c r="D13" s="14">
        <f t="shared" si="0"/>
        <v>219684.84</v>
      </c>
    </row>
    <row r="14" spans="1:4" ht="18.75">
      <c r="A14" s="3" t="s">
        <v>17</v>
      </c>
      <c r="B14" s="9">
        <v>9039</v>
      </c>
      <c r="C14" s="9">
        <v>1270</v>
      </c>
      <c r="D14" s="14">
        <f t="shared" si="0"/>
        <v>10309</v>
      </c>
    </row>
    <row r="15" spans="1:4" ht="18.75">
      <c r="A15" s="3" t="s">
        <v>36</v>
      </c>
      <c r="B15" s="9">
        <v>236235</v>
      </c>
      <c r="C15" s="10">
        <v>40460</v>
      </c>
      <c r="D15" s="14">
        <f t="shared" si="0"/>
        <v>276695</v>
      </c>
    </row>
    <row r="16" spans="1:4" ht="18.75">
      <c r="A16" s="3" t="s">
        <v>18</v>
      </c>
      <c r="B16" s="9">
        <v>163967.76999999999</v>
      </c>
      <c r="C16" s="9">
        <v>186770.56</v>
      </c>
      <c r="D16" s="14">
        <f t="shared" si="0"/>
        <v>350738.32999999996</v>
      </c>
    </row>
    <row r="17" spans="1:4" ht="18.75">
      <c r="A17" s="3" t="s">
        <v>15</v>
      </c>
      <c r="B17" s="9">
        <v>224003</v>
      </c>
      <c r="C17" s="10">
        <v>263088</v>
      </c>
      <c r="D17" s="14">
        <f t="shared" si="0"/>
        <v>487091</v>
      </c>
    </row>
    <row r="18" spans="1:4" ht="18.75">
      <c r="A18" s="3" t="s">
        <v>19</v>
      </c>
      <c r="B18" s="9">
        <v>25917</v>
      </c>
      <c r="C18" s="9"/>
      <c r="D18" s="14">
        <f t="shared" si="0"/>
        <v>25917</v>
      </c>
    </row>
    <row r="19" spans="1:4" ht="18.75">
      <c r="A19" s="3" t="s">
        <v>20</v>
      </c>
      <c r="B19" s="9"/>
      <c r="C19" s="10">
        <v>20315</v>
      </c>
      <c r="D19" s="14">
        <f t="shared" si="0"/>
        <v>20315</v>
      </c>
    </row>
    <row r="20" spans="1:4" ht="18.75">
      <c r="A20" s="3" t="s">
        <v>9</v>
      </c>
      <c r="B20" s="9"/>
      <c r="C20" s="9">
        <v>350000</v>
      </c>
      <c r="D20" s="14">
        <f t="shared" si="0"/>
        <v>350000</v>
      </c>
    </row>
    <row r="21" spans="1:4" ht="18.75">
      <c r="A21" s="3" t="s">
        <v>22</v>
      </c>
      <c r="B21" s="9"/>
      <c r="C21" s="10">
        <v>44800</v>
      </c>
      <c r="D21" s="14">
        <f t="shared" si="0"/>
        <v>44800</v>
      </c>
    </row>
    <row r="22" spans="1:4" ht="18.75">
      <c r="A22" s="3" t="s">
        <v>37</v>
      </c>
      <c r="B22" s="9"/>
      <c r="C22" s="9">
        <v>15450000</v>
      </c>
      <c r="D22" s="14">
        <f t="shared" si="0"/>
        <v>15450000</v>
      </c>
    </row>
    <row r="23" spans="1:4" ht="18.75">
      <c r="A23" s="6" t="s">
        <v>24</v>
      </c>
      <c r="B23" s="7">
        <f>B24+B25+B26+B27+B28+B29+B30+B31+B32+B33+B34+B35+B36+B37+B38++B39+B40+B41</f>
        <v>5743965.04</v>
      </c>
      <c r="C23" s="7">
        <f>C24+C25+C26+C27+C28+C29+C30+C31+C32+C33+C34+C35+C36+C37+C38++C39+C40+C41</f>
        <v>5341099.3500000006</v>
      </c>
      <c r="D23" s="14">
        <f t="shared" si="0"/>
        <v>11085064.390000001</v>
      </c>
    </row>
    <row r="24" spans="1:4" ht="18.75">
      <c r="A24" s="3" t="s">
        <v>38</v>
      </c>
      <c r="B24" s="9">
        <v>24995.7</v>
      </c>
      <c r="C24" s="9">
        <v>24194.5</v>
      </c>
      <c r="D24" s="14">
        <f t="shared" si="0"/>
        <v>49190.2</v>
      </c>
    </row>
    <row r="25" spans="1:4" ht="18.75">
      <c r="A25" s="3" t="s">
        <v>39</v>
      </c>
      <c r="B25" s="9">
        <v>54671</v>
      </c>
      <c r="C25" s="10">
        <v>47507</v>
      </c>
      <c r="D25" s="14">
        <f t="shared" si="0"/>
        <v>102178</v>
      </c>
    </row>
    <row r="26" spans="1:4" ht="18.75">
      <c r="A26" s="3" t="s">
        <v>40</v>
      </c>
      <c r="B26" s="9">
        <v>82356.570000000007</v>
      </c>
      <c r="C26" s="9">
        <v>20035</v>
      </c>
      <c r="D26" s="14">
        <f t="shared" si="0"/>
        <v>102391.57</v>
      </c>
    </row>
    <row r="27" spans="1:4" ht="18.75">
      <c r="A27" s="3" t="s">
        <v>41</v>
      </c>
      <c r="B27" s="9">
        <v>18069</v>
      </c>
      <c r="C27" s="10">
        <v>20415.810000000001</v>
      </c>
      <c r="D27" s="14">
        <f t="shared" si="0"/>
        <v>38484.81</v>
      </c>
    </row>
    <row r="28" spans="1:4" ht="18.75">
      <c r="A28" s="3" t="s">
        <v>42</v>
      </c>
      <c r="B28" s="9">
        <v>90350</v>
      </c>
      <c r="C28" s="9">
        <v>79960</v>
      </c>
      <c r="D28" s="14">
        <f t="shared" si="0"/>
        <v>170310</v>
      </c>
    </row>
    <row r="29" spans="1:4" ht="18.75">
      <c r="A29" s="3" t="s">
        <v>43</v>
      </c>
      <c r="B29" s="9">
        <v>1877235</v>
      </c>
      <c r="C29" s="10">
        <v>1519052</v>
      </c>
      <c r="D29" s="14">
        <f t="shared" si="0"/>
        <v>3396287</v>
      </c>
    </row>
    <row r="30" spans="1:4" ht="18.75">
      <c r="A30" s="3" t="s">
        <v>44</v>
      </c>
      <c r="B30" s="9">
        <v>436750</v>
      </c>
      <c r="C30" s="9">
        <v>423780</v>
      </c>
      <c r="D30" s="14">
        <f t="shared" si="0"/>
        <v>860530</v>
      </c>
    </row>
    <row r="31" spans="1:4" ht="18.75">
      <c r="A31" s="3" t="s">
        <v>45</v>
      </c>
      <c r="B31" s="9">
        <v>5245</v>
      </c>
      <c r="C31" s="10">
        <v>17400</v>
      </c>
      <c r="D31" s="14">
        <f t="shared" si="0"/>
        <v>22645</v>
      </c>
    </row>
    <row r="32" spans="1:4" ht="18.75">
      <c r="A32" s="3" t="s">
        <v>17</v>
      </c>
      <c r="B32" s="9">
        <v>4785</v>
      </c>
      <c r="C32" s="9">
        <v>43045</v>
      </c>
      <c r="D32" s="14">
        <f t="shared" si="0"/>
        <v>47830</v>
      </c>
    </row>
    <row r="33" spans="1:4" ht="18.75">
      <c r="A33" s="3" t="s">
        <v>46</v>
      </c>
      <c r="B33" s="9">
        <v>89322.57</v>
      </c>
      <c r="C33" s="10">
        <v>24154.799999999999</v>
      </c>
      <c r="D33" s="14">
        <f t="shared" si="0"/>
        <v>113477.37000000001</v>
      </c>
    </row>
    <row r="34" spans="1:4" ht="18.75">
      <c r="A34" s="3" t="s">
        <v>47</v>
      </c>
      <c r="B34" s="9">
        <v>2484436</v>
      </c>
      <c r="C34" s="9">
        <v>2549270.7999999998</v>
      </c>
      <c r="D34" s="14">
        <f t="shared" si="0"/>
        <v>5033706.8</v>
      </c>
    </row>
    <row r="35" spans="1:4" ht="18.75">
      <c r="A35" s="3" t="s">
        <v>48</v>
      </c>
      <c r="B35" s="9">
        <v>27600</v>
      </c>
      <c r="C35" s="10">
        <v>104733</v>
      </c>
      <c r="D35" s="14">
        <f t="shared" si="0"/>
        <v>132333</v>
      </c>
    </row>
    <row r="36" spans="1:4" ht="18.75">
      <c r="A36" s="3" t="s">
        <v>49</v>
      </c>
      <c r="B36" s="9">
        <v>30330</v>
      </c>
      <c r="C36" s="9">
        <v>33900</v>
      </c>
      <c r="D36" s="14">
        <f t="shared" si="0"/>
        <v>64230</v>
      </c>
    </row>
    <row r="37" spans="1:4" ht="18.75">
      <c r="A37" s="3" t="s">
        <v>50</v>
      </c>
      <c r="B37" s="9"/>
      <c r="C37" s="10">
        <v>13800</v>
      </c>
      <c r="D37" s="14">
        <f t="shared" si="0"/>
        <v>13800</v>
      </c>
    </row>
    <row r="38" spans="1:4" ht="18.75">
      <c r="A38" s="3" t="s">
        <v>51</v>
      </c>
      <c r="B38" s="9">
        <v>50000</v>
      </c>
      <c r="C38" s="9"/>
      <c r="D38" s="14">
        <f t="shared" si="0"/>
        <v>50000</v>
      </c>
    </row>
    <row r="39" spans="1:4" ht="18.75">
      <c r="A39" s="3" t="s">
        <v>11</v>
      </c>
      <c r="B39" s="9">
        <v>14550</v>
      </c>
      <c r="C39" s="10">
        <v>18436</v>
      </c>
      <c r="D39" s="14">
        <f t="shared" si="0"/>
        <v>32986</v>
      </c>
    </row>
    <row r="40" spans="1:4" ht="18.75">
      <c r="A40" s="3" t="s">
        <v>52</v>
      </c>
      <c r="B40" s="9">
        <v>453269.2</v>
      </c>
      <c r="C40" s="10">
        <v>389907.44</v>
      </c>
      <c r="D40" s="14">
        <f t="shared" si="0"/>
        <v>843176.64</v>
      </c>
    </row>
    <row r="41" spans="1:4" ht="18.75">
      <c r="A41" s="3" t="s">
        <v>53</v>
      </c>
      <c r="B41" s="9"/>
      <c r="C41" s="9">
        <v>11508</v>
      </c>
      <c r="D41" s="14">
        <f t="shared" si="0"/>
        <v>11508</v>
      </c>
    </row>
    <row r="42" spans="1:4" ht="18.75">
      <c r="A42" s="6" t="s">
        <v>25</v>
      </c>
      <c r="B42" s="7">
        <f>B43+B44+B45</f>
        <v>1388442.35</v>
      </c>
      <c r="C42" s="13">
        <f>C43+C44+C45</f>
        <v>1639221.52</v>
      </c>
      <c r="D42" s="14">
        <f t="shared" si="0"/>
        <v>3027663.87</v>
      </c>
    </row>
    <row r="43" spans="1:4" ht="18.75">
      <c r="A43" s="3" t="s">
        <v>54</v>
      </c>
      <c r="B43" s="9">
        <v>383.9</v>
      </c>
      <c r="C43" s="9">
        <v>574</v>
      </c>
      <c r="D43" s="14">
        <f t="shared" si="0"/>
        <v>957.9</v>
      </c>
    </row>
    <row r="44" spans="1:4" ht="18.75">
      <c r="A44" s="3" t="s">
        <v>55</v>
      </c>
      <c r="B44" s="9">
        <v>-6910.59</v>
      </c>
      <c r="C44" s="10">
        <v>-2536.13</v>
      </c>
      <c r="D44" s="14">
        <f t="shared" si="0"/>
        <v>-9446.7200000000012</v>
      </c>
    </row>
    <row r="45" spans="1:4" ht="18.75">
      <c r="A45" s="3" t="s">
        <v>56</v>
      </c>
      <c r="B45" s="9">
        <v>1394969.04</v>
      </c>
      <c r="C45" s="9">
        <v>1641183.65</v>
      </c>
      <c r="D45" s="14">
        <f t="shared" si="0"/>
        <v>3036152.69</v>
      </c>
    </row>
    <row r="46" spans="1:4" ht="18.75">
      <c r="A46" s="3"/>
      <c r="B46" s="9"/>
      <c r="C46" s="10"/>
      <c r="D46" s="14">
        <f t="shared" si="0"/>
        <v>0</v>
      </c>
    </row>
    <row r="47" spans="1:4" ht="18.75">
      <c r="A47" s="6" t="s">
        <v>57</v>
      </c>
      <c r="B47" s="7">
        <f>B4+B23+B42</f>
        <v>22817405.330000002</v>
      </c>
      <c r="C47" s="7">
        <f>C4+C23+C42</f>
        <v>38900188.740000002</v>
      </c>
      <c r="D47" s="14">
        <f t="shared" si="0"/>
        <v>61717594.070000008</v>
      </c>
    </row>
    <row r="48" spans="1:4" ht="18.75">
      <c r="A48" s="3"/>
      <c r="B48" s="3" t="s">
        <v>58</v>
      </c>
      <c r="C48" s="4"/>
      <c r="D48" s="14"/>
    </row>
    <row r="49" spans="1:4" ht="18.75">
      <c r="A49" s="3" t="s">
        <v>3</v>
      </c>
      <c r="B49" s="9" t="s">
        <v>34</v>
      </c>
      <c r="C49" s="9" t="s">
        <v>35</v>
      </c>
      <c r="D49" s="14"/>
    </row>
    <row r="50" spans="1:4" ht="18.75">
      <c r="A50" s="3" t="s">
        <v>59</v>
      </c>
      <c r="B50" s="9">
        <v>8206292.7800000003</v>
      </c>
      <c r="C50" s="10">
        <v>9338717.6500000004</v>
      </c>
      <c r="D50" s="14">
        <f t="shared" si="0"/>
        <v>17545010.43</v>
      </c>
    </row>
    <row r="51" spans="1:4" ht="18.75">
      <c r="A51" s="3" t="s">
        <v>60</v>
      </c>
      <c r="B51" s="9">
        <v>2069850.93</v>
      </c>
      <c r="C51" s="9">
        <v>751667</v>
      </c>
      <c r="D51" s="14">
        <f t="shared" si="0"/>
        <v>2821517.9299999997</v>
      </c>
    </row>
    <row r="52" spans="1:4" ht="18.75">
      <c r="A52" s="3" t="s">
        <v>28</v>
      </c>
      <c r="B52" s="9">
        <v>1200000</v>
      </c>
      <c r="C52" s="10">
        <v>900000</v>
      </c>
      <c r="D52" s="14">
        <f t="shared" si="0"/>
        <v>2100000</v>
      </c>
    </row>
    <row r="53" spans="1:4" ht="18.75">
      <c r="A53" s="3" t="s">
        <v>29</v>
      </c>
      <c r="B53" s="9">
        <v>168000</v>
      </c>
      <c r="C53" s="9">
        <v>146000</v>
      </c>
      <c r="D53" s="14">
        <f t="shared" si="0"/>
        <v>314000</v>
      </c>
    </row>
    <row r="54" spans="1:4" ht="18.75">
      <c r="A54" s="3"/>
      <c r="B54" s="9"/>
      <c r="C54" s="10"/>
      <c r="D54" s="14"/>
    </row>
    <row r="55" spans="1:4" ht="18.75">
      <c r="A55" s="6" t="s">
        <v>6</v>
      </c>
      <c r="B55" s="7">
        <f>SUM(B50:B53)</f>
        <v>11644143.710000001</v>
      </c>
      <c r="C55" s="13">
        <f>SUM(C50:C53)</f>
        <v>11136384.65</v>
      </c>
      <c r="D55" s="15">
        <f>SUM(B55:C55)</f>
        <v>22780528.359999999</v>
      </c>
    </row>
    <row r="56" spans="1:4" ht="18.75">
      <c r="A56" s="3"/>
      <c r="B56" s="9"/>
      <c r="C56" s="9"/>
      <c r="D56" s="5"/>
    </row>
    <row r="57" spans="1:4" ht="18.75">
      <c r="A57" s="3" t="s">
        <v>32</v>
      </c>
      <c r="B57" s="3"/>
      <c r="C57" s="4"/>
      <c r="D57" s="5">
        <f>D47/D55</f>
        <v>2.7092257516892819</v>
      </c>
    </row>
  </sheetData>
  <mergeCells count="2">
    <mergeCell ref="A1:D1"/>
    <mergeCell ref="A2:B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费用及收入明细表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2020-02-27T03:38:07Z</dcterms:modified>
</cp:coreProperties>
</file>